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5\ГОРКИ ОТЕЛИ\"/>
    </mc:Choice>
  </mc:AlternateContent>
  <bookViews>
    <workbookView xWindow="0" yWindow="0" windowWidth="13215" windowHeight="9645" tabRatio="705" firstSheet="1" activeTab="1"/>
  </bookViews>
  <sheets>
    <sheet name="NETTO20 " sheetId="97" state="hidden" r:id="rId1"/>
    <sheet name="BAR BB| Open rates" sheetId="3" r:id="rId2"/>
    <sheet name="NETTO18" sheetId="69" state="hidden" r:id="rId3"/>
    <sheet name="NETTO18 + 25 р" sheetId="80" state="hidden" r:id="rId4"/>
    <sheet name="NETTO20 + 35р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РБ10 BB| FIT20 +35р Мантера" sheetId="99" state="hidden" r:id="rId20"/>
    <sheet name="РБ10 BB| FIT15" sheetId="75" state="hidden" r:id="rId21"/>
    <sheet name="НСЛ| FIT18" sheetId="87" state="hidden" r:id="rId22"/>
    <sheet name="НСЛ| FIT18 + 25" sheetId="88" state="hidden" r:id="rId23"/>
    <sheet name="НСЛ| FIT18 + 25 Мант" sheetId="108" state="hidden" r:id="rId24"/>
    <sheet name="НСЛ| FIT20 + 35 Мант " sheetId="109" state="hidden" r:id="rId25"/>
    <sheet name="НСЛ | FIT15" sheetId="89" state="hidden" r:id="rId26"/>
    <sheet name="НСЛ | comiss" sheetId="90" state="hidden" r:id="rId27"/>
    <sheet name="FIT20| AVIA " sheetId="83" state="hidden" r:id="rId28"/>
    <sheet name="FIT20| AVIA+25" sheetId="96" state="hidden" r:id="rId29"/>
    <sheet name="AVIA 12 comiss" sheetId="84" state="hidden" r:id="rId30"/>
    <sheet name="Stay&amp;Get 4=3 | FIT18" sheetId="91" state="hidden" r:id="rId31"/>
    <sheet name="Stay&amp;Get 4=3 | FIT18+25 " sheetId="93" state="hidden" r:id="rId32"/>
    <sheet name="Stay&amp;Get 4=3 | FIT18+25 мант" sheetId="110" state="hidden" r:id="rId33"/>
    <sheet name="Stay&amp;Get 4=3 | FIT20+35 мант " sheetId="111" state="hidden" r:id="rId34"/>
    <sheet name="Stay&amp;Get 4=3 | FIT15" sheetId="94" state="hidden" r:id="rId35"/>
    <sheet name="Stay&amp;Get 4=3COMISS" sheetId="95" state="hidden" r:id="rId36"/>
    <sheet name="Яркие осенние каник FIT20+25" sheetId="86" state="hidden" r:id="rId37"/>
    <sheet name="Яркие осенние каникулы FIT15" sheetId="79" state="hidden" r:id="rId38"/>
    <sheet name="Яркие осенние каникулы COMIS" sheetId="77" state="hidden" r:id="rId39"/>
    <sheet name="Отдыхай и Катай FIT18" sheetId="73" state="hidden" r:id="rId40"/>
    <sheet name="Отдыхай и Катай FIT18 +25" sheetId="85" state="hidden" r:id="rId41"/>
    <sheet name="Отдыхай и Катай FIT18+25Мантера" sheetId="101" state="hidden" r:id="rId42"/>
    <sheet name="Отдыхай и Катай FIT20 +25" sheetId="100" state="hidden" r:id="rId43"/>
    <sheet name="Отдыхай и Катай FIT20+35Мантера" sheetId="102" state="hidden" r:id="rId44"/>
    <sheet name="Отдыхай и Катай FIT15" sheetId="76" state="hidden" r:id="rId45"/>
    <sheet name="Отдыхай и Катай COMISS" sheetId="67" r:id="rId46"/>
    <sheet name="Каникулы в горах FIT18" sheetId="78" state="hidden" r:id="rId47"/>
    <sheet name="Каникулы в горах FIT18+25" sheetId="103" state="hidden" r:id="rId48"/>
    <sheet name="Каникулы в горах FIT18+25 Мнтр" sheetId="104" state="hidden" r:id="rId49"/>
    <sheet name="Каникулы в горах FIT20+35 Мнтр" sheetId="105" state="hidden" r:id="rId50"/>
    <sheet name="Каникулы в горах FIT15" sheetId="106" state="hidden" r:id="rId51"/>
    <sheet name="Каникулы в горах COMISS" sheetId="107" state="hidden" r:id="rId52"/>
    <sheet name="Без завтрака Room only" sheetId="24" state="hidden" r:id="rId53"/>
    <sheet name="Room only NETTO 20%" sheetId="25" state="hidden" r:id="rId54"/>
  </sheets>
  <calcPr calcId="162913" concurrentCalc="0"/>
</workbook>
</file>

<file path=xl/calcChain.xml><?xml version="1.0" encoding="utf-8"?>
<calcChain xmlns="http://schemas.openxmlformats.org/spreadsheetml/2006/main">
  <c r="C4" i="67" l="1"/>
  <c r="D4" i="67"/>
  <c r="E4" i="67"/>
  <c r="F4" i="67"/>
  <c r="G4" i="67"/>
  <c r="H4" i="67"/>
  <c r="I4" i="67"/>
  <c r="J4" i="67"/>
  <c r="K4" i="67"/>
  <c r="L4" i="67"/>
  <c r="M4" i="67"/>
  <c r="N4" i="67"/>
  <c r="O4" i="67"/>
  <c r="P4" i="67"/>
  <c r="Q4" i="67"/>
  <c r="R4" i="67"/>
  <c r="S4" i="67"/>
  <c r="T4" i="67"/>
  <c r="U4" i="67"/>
  <c r="V4" i="67"/>
  <c r="C5" i="67"/>
  <c r="D5" i="67"/>
  <c r="E5" i="67"/>
  <c r="F5" i="67"/>
  <c r="G5" i="67"/>
  <c r="H5" i="67"/>
  <c r="I5" i="67"/>
  <c r="J5" i="67"/>
  <c r="K5" i="67"/>
  <c r="L5" i="67"/>
  <c r="M5" i="67"/>
  <c r="N5" i="67"/>
  <c r="O5" i="67"/>
  <c r="P5" i="67"/>
  <c r="Q5" i="67"/>
  <c r="R5" i="67"/>
  <c r="S5" i="67"/>
  <c r="T5" i="67"/>
  <c r="U5" i="67"/>
  <c r="V5" i="67"/>
  <c r="C7" i="67"/>
  <c r="D7" i="67"/>
  <c r="E7" i="67"/>
  <c r="F7" i="67"/>
  <c r="G7" i="67"/>
  <c r="H7" i="67"/>
  <c r="I7" i="67"/>
  <c r="J7" i="67"/>
  <c r="K7" i="67"/>
  <c r="L7" i="67"/>
  <c r="M7" i="67"/>
  <c r="N7" i="67"/>
  <c r="O7" i="67"/>
  <c r="P7" i="67"/>
  <c r="Q7" i="67"/>
  <c r="R7" i="67"/>
  <c r="S7" i="67"/>
  <c r="T7" i="67"/>
  <c r="U7" i="67"/>
  <c r="V7" i="67"/>
  <c r="C7" i="3"/>
  <c r="C8" i="67"/>
  <c r="D7" i="3"/>
  <c r="D8" i="67"/>
  <c r="E7" i="3"/>
  <c r="E8" i="67"/>
  <c r="F7" i="3"/>
  <c r="F8" i="67"/>
  <c r="G7" i="3"/>
  <c r="G8" i="67"/>
  <c r="H7" i="3"/>
  <c r="H8" i="67"/>
  <c r="I7" i="3"/>
  <c r="I8" i="67"/>
  <c r="J7" i="3"/>
  <c r="J8" i="67"/>
  <c r="K7" i="3"/>
  <c r="K8" i="67"/>
  <c r="L7" i="3"/>
  <c r="L8" i="67"/>
  <c r="M7" i="3"/>
  <c r="M8" i="67"/>
  <c r="N7" i="3"/>
  <c r="N8" i="67"/>
  <c r="O7" i="3"/>
  <c r="O8" i="67"/>
  <c r="P7" i="3"/>
  <c r="P8" i="67"/>
  <c r="Q7" i="3"/>
  <c r="Q8" i="67"/>
  <c r="R7" i="3"/>
  <c r="R8" i="67"/>
  <c r="S7" i="3"/>
  <c r="S8" i="67"/>
  <c r="T7" i="3"/>
  <c r="T8" i="67"/>
  <c r="U7" i="3"/>
  <c r="U8" i="67"/>
  <c r="V7" i="3"/>
  <c r="V8" i="67"/>
  <c r="C9" i="3"/>
  <c r="C10" i="67"/>
  <c r="D9" i="3"/>
  <c r="D10" i="67"/>
  <c r="E9" i="3"/>
  <c r="E10" i="67"/>
  <c r="F9" i="3"/>
  <c r="F10" i="67"/>
  <c r="G9" i="3"/>
  <c r="G10" i="67"/>
  <c r="H9" i="3"/>
  <c r="H10" i="67"/>
  <c r="I9" i="3"/>
  <c r="I10" i="67"/>
  <c r="J9" i="3"/>
  <c r="J10" i="67"/>
  <c r="K9" i="3"/>
  <c r="K10" i="67"/>
  <c r="L9" i="3"/>
  <c r="L10" i="67"/>
  <c r="M9" i="3"/>
  <c r="M10" i="67"/>
  <c r="N9" i="3"/>
  <c r="N10" i="67"/>
  <c r="O9" i="3"/>
  <c r="O10" i="67"/>
  <c r="P9" i="3"/>
  <c r="P10" i="67"/>
  <c r="Q9" i="3"/>
  <c r="Q10" i="67"/>
  <c r="R9" i="3"/>
  <c r="R10" i="67"/>
  <c r="S9" i="3"/>
  <c r="S10" i="67"/>
  <c r="T9" i="3"/>
  <c r="T10" i="67"/>
  <c r="U9" i="3"/>
  <c r="U10" i="67"/>
  <c r="V9" i="3"/>
  <c r="V10" i="67"/>
  <c r="C10" i="3"/>
  <c r="C11" i="67"/>
  <c r="D10" i="3"/>
  <c r="D11" i="67"/>
  <c r="E10" i="3"/>
  <c r="E11" i="67"/>
  <c r="F10" i="3"/>
  <c r="F11" i="67"/>
  <c r="G10" i="3"/>
  <c r="G11" i="67"/>
  <c r="H10" i="3"/>
  <c r="H11" i="67"/>
  <c r="I10" i="3"/>
  <c r="I11" i="67"/>
  <c r="J10" i="3"/>
  <c r="J11" i="67"/>
  <c r="K10" i="3"/>
  <c r="K11" i="67"/>
  <c r="L10" i="3"/>
  <c r="L11" i="67"/>
  <c r="M10" i="3"/>
  <c r="M11" i="67"/>
  <c r="N10" i="3"/>
  <c r="N11" i="67"/>
  <c r="O10" i="3"/>
  <c r="O11" i="67"/>
  <c r="P10" i="3"/>
  <c r="P11" i="67"/>
  <c r="Q10" i="3"/>
  <c r="Q11" i="67"/>
  <c r="R10" i="3"/>
  <c r="R11" i="67"/>
  <c r="S10" i="3"/>
  <c r="S11" i="67"/>
  <c r="T10" i="3"/>
  <c r="T11" i="67"/>
  <c r="U10" i="3"/>
  <c r="U11" i="67"/>
  <c r="V10" i="3"/>
  <c r="V11" i="67"/>
  <c r="C12" i="3"/>
  <c r="C13" i="67"/>
  <c r="D12" i="3"/>
  <c r="D13" i="67"/>
  <c r="E12" i="3"/>
  <c r="E13" i="67"/>
  <c r="F12" i="3"/>
  <c r="F13" i="67"/>
  <c r="G12" i="3"/>
  <c r="G13" i="67"/>
  <c r="H12" i="3"/>
  <c r="H13" i="67"/>
  <c r="I12" i="3"/>
  <c r="I13" i="67"/>
  <c r="J12" i="3"/>
  <c r="J13" i="67"/>
  <c r="K12" i="3"/>
  <c r="K13" i="67"/>
  <c r="L12" i="3"/>
  <c r="L13" i="67"/>
  <c r="M12" i="3"/>
  <c r="M13" i="67"/>
  <c r="N12" i="3"/>
  <c r="N13" i="67"/>
  <c r="O12" i="3"/>
  <c r="O13" i="67"/>
  <c r="P12" i="3"/>
  <c r="P13" i="67"/>
  <c r="Q12" i="3"/>
  <c r="Q13" i="67"/>
  <c r="R12" i="3"/>
  <c r="R13" i="67"/>
  <c r="S12" i="3"/>
  <c r="S13" i="67"/>
  <c r="T12" i="3"/>
  <c r="T13" i="67"/>
  <c r="U12" i="3"/>
  <c r="U13" i="67"/>
  <c r="V12" i="3"/>
  <c r="V13" i="67"/>
  <c r="C13" i="3"/>
  <c r="C14" i="67"/>
  <c r="D13" i="3"/>
  <c r="D14" i="67"/>
  <c r="E13" i="3"/>
  <c r="E14" i="67"/>
  <c r="F13" i="3"/>
  <c r="F14" i="67"/>
  <c r="G13" i="3"/>
  <c r="G14" i="67"/>
  <c r="H13" i="3"/>
  <c r="H14" i="67"/>
  <c r="I13" i="3"/>
  <c r="I14" i="67"/>
  <c r="J13" i="3"/>
  <c r="J14" i="67"/>
  <c r="K13" i="3"/>
  <c r="K14" i="67"/>
  <c r="L13" i="3"/>
  <c r="L14" i="67"/>
  <c r="M13" i="3"/>
  <c r="M14" i="67"/>
  <c r="N13" i="3"/>
  <c r="N14" i="67"/>
  <c r="O13" i="3"/>
  <c r="O14" i="67"/>
  <c r="P13" i="3"/>
  <c r="P14" i="67"/>
  <c r="Q13" i="3"/>
  <c r="Q14" i="67"/>
  <c r="R13" i="3"/>
  <c r="R14" i="67"/>
  <c r="S13" i="3"/>
  <c r="S14" i="67"/>
  <c r="T13" i="3"/>
  <c r="T14" i="67"/>
  <c r="U13" i="3"/>
  <c r="U14" i="67"/>
  <c r="V13" i="3"/>
  <c r="V14" i="67"/>
  <c r="C4" i="76"/>
  <c r="D4" i="76"/>
  <c r="E4" i="76"/>
  <c r="F4" i="76"/>
  <c r="G4" i="76"/>
  <c r="H4" i="76"/>
  <c r="I4" i="76"/>
  <c r="J4" i="76"/>
  <c r="K4" i="76"/>
  <c r="L4" i="76"/>
  <c r="M4" i="76"/>
  <c r="N4" i="76"/>
  <c r="O4" i="76"/>
  <c r="P4" i="76"/>
  <c r="Q4" i="76"/>
  <c r="R4" i="76"/>
  <c r="S4" i="76"/>
  <c r="T4" i="76"/>
  <c r="U4" i="76"/>
  <c r="V4" i="76"/>
  <c r="C5" i="76"/>
  <c r="D5" i="76"/>
  <c r="E5" i="76"/>
  <c r="F5" i="76"/>
  <c r="G5" i="76"/>
  <c r="H5" i="76"/>
  <c r="I5" i="76"/>
  <c r="J5" i="76"/>
  <c r="K5" i="76"/>
  <c r="L5" i="76"/>
  <c r="M5" i="76"/>
  <c r="N5" i="76"/>
  <c r="O5" i="76"/>
  <c r="P5" i="76"/>
  <c r="Q5" i="76"/>
  <c r="R5" i="76"/>
  <c r="S5" i="76"/>
  <c r="T5" i="76"/>
  <c r="U5" i="76"/>
  <c r="V5" i="76"/>
  <c r="C7" i="76"/>
  <c r="D7" i="76"/>
  <c r="E7" i="76"/>
  <c r="F7" i="76"/>
  <c r="G7" i="76"/>
  <c r="H7" i="76"/>
  <c r="I7" i="76"/>
  <c r="J7" i="76"/>
  <c r="K7" i="76"/>
  <c r="L7" i="76"/>
  <c r="M7" i="76"/>
  <c r="N7" i="76"/>
  <c r="O7" i="76"/>
  <c r="P7" i="76"/>
  <c r="Q7" i="76"/>
  <c r="R7" i="76"/>
  <c r="S7" i="76"/>
  <c r="T7" i="76"/>
  <c r="U7" i="76"/>
  <c r="V7" i="76"/>
  <c r="C8" i="76"/>
  <c r="D8" i="76"/>
  <c r="E8" i="76"/>
  <c r="F8" i="76"/>
  <c r="G8" i="76"/>
  <c r="H8" i="76"/>
  <c r="I8" i="76"/>
  <c r="J8" i="76"/>
  <c r="K8" i="76"/>
  <c r="L8" i="76"/>
  <c r="M8" i="76"/>
  <c r="N8" i="76"/>
  <c r="O8" i="76"/>
  <c r="P8" i="76"/>
  <c r="Q8" i="76"/>
  <c r="R8" i="76"/>
  <c r="S8" i="76"/>
  <c r="T8" i="76"/>
  <c r="U8" i="76"/>
  <c r="V8" i="76"/>
  <c r="C10" i="76"/>
  <c r="D10" i="76"/>
  <c r="E10" i="76"/>
  <c r="F10" i="76"/>
  <c r="G10" i="76"/>
  <c r="H10" i="76"/>
  <c r="I10" i="76"/>
  <c r="J10" i="76"/>
  <c r="K10" i="76"/>
  <c r="L10" i="76"/>
  <c r="M10" i="76"/>
  <c r="N10" i="76"/>
  <c r="O10" i="76"/>
  <c r="P10" i="76"/>
  <c r="Q10" i="76"/>
  <c r="R10" i="76"/>
  <c r="S10" i="76"/>
  <c r="T10" i="76"/>
  <c r="U10" i="76"/>
  <c r="V10" i="76"/>
  <c r="C11" i="76"/>
  <c r="D11" i="76"/>
  <c r="E11" i="76"/>
  <c r="F11" i="76"/>
  <c r="G11" i="76"/>
  <c r="H11" i="76"/>
  <c r="I11" i="76"/>
  <c r="J11" i="76"/>
  <c r="K11" i="76"/>
  <c r="L11" i="76"/>
  <c r="M11" i="76"/>
  <c r="N11" i="76"/>
  <c r="O11" i="76"/>
  <c r="P11" i="76"/>
  <c r="Q11" i="76"/>
  <c r="R11" i="76"/>
  <c r="S11" i="76"/>
  <c r="T11" i="76"/>
  <c r="U11" i="76"/>
  <c r="V11" i="76"/>
  <c r="C13" i="76"/>
  <c r="D13" i="76"/>
  <c r="E13" i="76"/>
  <c r="F13" i="76"/>
  <c r="G13" i="76"/>
  <c r="H13" i="76"/>
  <c r="I13" i="76"/>
  <c r="J13" i="76"/>
  <c r="K13" i="76"/>
  <c r="L13" i="76"/>
  <c r="M13" i="76"/>
  <c r="N13" i="76"/>
  <c r="O13" i="76"/>
  <c r="P13" i="76"/>
  <c r="Q13" i="76"/>
  <c r="R13" i="76"/>
  <c r="S13" i="76"/>
  <c r="T13" i="76"/>
  <c r="U13" i="76"/>
  <c r="V13" i="76"/>
  <c r="C14" i="76"/>
  <c r="D14" i="76"/>
  <c r="E14" i="76"/>
  <c r="F14" i="76"/>
  <c r="G14" i="76"/>
  <c r="H14" i="76"/>
  <c r="I14" i="76"/>
  <c r="J14" i="76"/>
  <c r="K14" i="76"/>
  <c r="L14" i="76"/>
  <c r="M14" i="76"/>
  <c r="N14" i="76"/>
  <c r="O14" i="76"/>
  <c r="P14" i="76"/>
  <c r="Q14" i="76"/>
  <c r="R14" i="76"/>
  <c r="S14" i="76"/>
  <c r="T14" i="76"/>
  <c r="U14" i="76"/>
  <c r="V14" i="76"/>
  <c r="C4" i="102"/>
  <c r="D4" i="102"/>
  <c r="E4" i="102"/>
  <c r="F4" i="102"/>
  <c r="G4" i="102"/>
  <c r="H4" i="102"/>
  <c r="I4" i="102"/>
  <c r="J4" i="102"/>
  <c r="K4" i="102"/>
  <c r="L4" i="102"/>
  <c r="M4" i="102"/>
  <c r="N4" i="102"/>
  <c r="O4" i="102"/>
  <c r="P4" i="102"/>
  <c r="Q4" i="102"/>
  <c r="R4" i="102"/>
  <c r="S4" i="102"/>
  <c r="T4" i="102"/>
  <c r="U4" i="102"/>
  <c r="V4" i="102"/>
  <c r="C5" i="102"/>
  <c r="D5" i="102"/>
  <c r="E5" i="102"/>
  <c r="F5" i="102"/>
  <c r="G5" i="102"/>
  <c r="H5" i="102"/>
  <c r="I5" i="102"/>
  <c r="J5" i="102"/>
  <c r="K5" i="102"/>
  <c r="L5" i="102"/>
  <c r="M5" i="102"/>
  <c r="N5" i="102"/>
  <c r="O5" i="102"/>
  <c r="P5" i="102"/>
  <c r="Q5" i="102"/>
  <c r="R5" i="102"/>
  <c r="S5" i="102"/>
  <c r="T5" i="102"/>
  <c r="U5" i="102"/>
  <c r="V5" i="102"/>
  <c r="C7" i="102"/>
  <c r="D7" i="102"/>
  <c r="E7" i="102"/>
  <c r="F7" i="102"/>
  <c r="G7" i="102"/>
  <c r="H7" i="102"/>
  <c r="I7" i="102"/>
  <c r="J7" i="102"/>
  <c r="K7" i="102"/>
  <c r="L7" i="102"/>
  <c r="M7" i="102"/>
  <c r="N7" i="102"/>
  <c r="O7" i="102"/>
  <c r="P7" i="102"/>
  <c r="Q7" i="102"/>
  <c r="R7" i="102"/>
  <c r="S7" i="102"/>
  <c r="T7" i="102"/>
  <c r="U7" i="102"/>
  <c r="V7" i="102"/>
  <c r="C8" i="102"/>
  <c r="D8" i="102"/>
  <c r="E8" i="102"/>
  <c r="F8" i="102"/>
  <c r="G8" i="102"/>
  <c r="H8" i="102"/>
  <c r="I8" i="102"/>
  <c r="J8" i="102"/>
  <c r="K8" i="102"/>
  <c r="L8" i="102"/>
  <c r="M8" i="102"/>
  <c r="N8" i="102"/>
  <c r="O8" i="102"/>
  <c r="P8" i="102"/>
  <c r="Q8" i="102"/>
  <c r="R8" i="102"/>
  <c r="S8" i="102"/>
  <c r="T8" i="102"/>
  <c r="U8" i="102"/>
  <c r="V8" i="102"/>
  <c r="C10" i="102"/>
  <c r="D10" i="102"/>
  <c r="E10" i="102"/>
  <c r="F10" i="102"/>
  <c r="G10" i="102"/>
  <c r="H10" i="102"/>
  <c r="I10" i="102"/>
  <c r="J10" i="102"/>
  <c r="K10" i="102"/>
  <c r="L10" i="102"/>
  <c r="M10" i="102"/>
  <c r="N10" i="102"/>
  <c r="O10" i="102"/>
  <c r="P10" i="102"/>
  <c r="Q10" i="102"/>
  <c r="R10" i="102"/>
  <c r="S10" i="102"/>
  <c r="T10" i="102"/>
  <c r="U10" i="102"/>
  <c r="V10" i="102"/>
  <c r="C11" i="102"/>
  <c r="D11" i="102"/>
  <c r="E11" i="102"/>
  <c r="F11" i="102"/>
  <c r="G11" i="102"/>
  <c r="H11" i="102"/>
  <c r="I11" i="102"/>
  <c r="J11" i="102"/>
  <c r="K11" i="102"/>
  <c r="L11" i="102"/>
  <c r="M11" i="102"/>
  <c r="N11" i="102"/>
  <c r="O11" i="102"/>
  <c r="P11" i="102"/>
  <c r="Q11" i="102"/>
  <c r="R11" i="102"/>
  <c r="S11" i="102"/>
  <c r="T11" i="102"/>
  <c r="U11" i="102"/>
  <c r="V11" i="102"/>
  <c r="C13" i="102"/>
  <c r="D13" i="102"/>
  <c r="E13" i="102"/>
  <c r="F13" i="102"/>
  <c r="G13" i="102"/>
  <c r="H13" i="102"/>
  <c r="I13" i="102"/>
  <c r="J13" i="102"/>
  <c r="K13" i="102"/>
  <c r="L13" i="102"/>
  <c r="M13" i="102"/>
  <c r="N13" i="102"/>
  <c r="O13" i="102"/>
  <c r="P13" i="102"/>
  <c r="Q13" i="102"/>
  <c r="R13" i="102"/>
  <c r="S13" i="102"/>
  <c r="T13" i="102"/>
  <c r="U13" i="102"/>
  <c r="V13" i="102"/>
  <c r="C14" i="102"/>
  <c r="D14" i="102"/>
  <c r="E14" i="102"/>
  <c r="F14" i="102"/>
  <c r="G14" i="102"/>
  <c r="H14" i="102"/>
  <c r="I14" i="102"/>
  <c r="J14" i="102"/>
  <c r="K14" i="102"/>
  <c r="L14" i="102"/>
  <c r="M14" i="102"/>
  <c r="N14" i="102"/>
  <c r="O14" i="102"/>
  <c r="P14" i="102"/>
  <c r="Q14" i="102"/>
  <c r="R14" i="102"/>
  <c r="S14" i="102"/>
  <c r="T14" i="102"/>
  <c r="U14" i="102"/>
  <c r="V14" i="102"/>
  <c r="C4" i="101"/>
  <c r="D4" i="101"/>
  <c r="E4" i="101"/>
  <c r="F4" i="101"/>
  <c r="G4" i="101"/>
  <c r="H4" i="101"/>
  <c r="I4" i="101"/>
  <c r="J4" i="101"/>
  <c r="K4" i="101"/>
  <c r="L4" i="101"/>
  <c r="M4" i="101"/>
  <c r="N4" i="101"/>
  <c r="O4" i="101"/>
  <c r="P4" i="101"/>
  <c r="Q4" i="101"/>
  <c r="R4" i="101"/>
  <c r="S4" i="101"/>
  <c r="T4" i="101"/>
  <c r="U4" i="101"/>
  <c r="V4" i="101"/>
  <c r="C5" i="101"/>
  <c r="D5" i="101"/>
  <c r="E5" i="101"/>
  <c r="F5" i="101"/>
  <c r="G5" i="101"/>
  <c r="H5" i="101"/>
  <c r="I5" i="101"/>
  <c r="J5" i="101"/>
  <c r="K5" i="101"/>
  <c r="L5" i="101"/>
  <c r="M5" i="101"/>
  <c r="N5" i="101"/>
  <c r="O5" i="101"/>
  <c r="P5" i="101"/>
  <c r="Q5" i="101"/>
  <c r="R5" i="101"/>
  <c r="S5" i="101"/>
  <c r="T5" i="101"/>
  <c r="U5" i="101"/>
  <c r="V5" i="101"/>
  <c r="C7" i="101"/>
  <c r="D7" i="101"/>
  <c r="E7" i="101"/>
  <c r="F7" i="101"/>
  <c r="G7" i="101"/>
  <c r="H7" i="101"/>
  <c r="I7" i="101"/>
  <c r="J7" i="101"/>
  <c r="K7" i="101"/>
  <c r="L7" i="101"/>
  <c r="M7" i="101"/>
  <c r="N7" i="101"/>
  <c r="O7" i="101"/>
  <c r="P7" i="101"/>
  <c r="Q7" i="101"/>
  <c r="R7" i="101"/>
  <c r="S7" i="101"/>
  <c r="T7" i="101"/>
  <c r="U7" i="101"/>
  <c r="V7" i="101"/>
  <c r="C8" i="101"/>
  <c r="D8" i="101"/>
  <c r="E8" i="101"/>
  <c r="F8" i="101"/>
  <c r="G8" i="101"/>
  <c r="H8" i="101"/>
  <c r="I8" i="101"/>
  <c r="J8" i="101"/>
  <c r="K8" i="101"/>
  <c r="L8" i="101"/>
  <c r="M8" i="101"/>
  <c r="N8" i="101"/>
  <c r="O8" i="101"/>
  <c r="P8" i="101"/>
  <c r="Q8" i="101"/>
  <c r="R8" i="101"/>
  <c r="S8" i="101"/>
  <c r="T8" i="101"/>
  <c r="U8" i="101"/>
  <c r="V8" i="101"/>
  <c r="C10" i="101"/>
  <c r="D10" i="101"/>
  <c r="E10" i="101"/>
  <c r="F10" i="101"/>
  <c r="G10" i="101"/>
  <c r="H10" i="101"/>
  <c r="I10" i="101"/>
  <c r="J10" i="101"/>
  <c r="K10" i="101"/>
  <c r="L10" i="101"/>
  <c r="M10" i="101"/>
  <c r="N10" i="101"/>
  <c r="O10" i="101"/>
  <c r="P10" i="101"/>
  <c r="Q10" i="101"/>
  <c r="R10" i="101"/>
  <c r="S10" i="101"/>
  <c r="T10" i="101"/>
  <c r="U10" i="101"/>
  <c r="V10" i="101"/>
  <c r="C11" i="101"/>
  <c r="D11" i="101"/>
  <c r="E11" i="101"/>
  <c r="F11" i="101"/>
  <c r="G11" i="101"/>
  <c r="H11" i="101"/>
  <c r="I11" i="101"/>
  <c r="J11" i="101"/>
  <c r="K11" i="101"/>
  <c r="L11" i="101"/>
  <c r="M11" i="101"/>
  <c r="N11" i="101"/>
  <c r="O11" i="101"/>
  <c r="P11" i="101"/>
  <c r="Q11" i="101"/>
  <c r="R11" i="101"/>
  <c r="S11" i="101"/>
  <c r="T11" i="101"/>
  <c r="U11" i="101"/>
  <c r="V11" i="101"/>
  <c r="C13" i="101"/>
  <c r="D13" i="101"/>
  <c r="E13" i="101"/>
  <c r="F13" i="101"/>
  <c r="G13" i="101"/>
  <c r="H13" i="101"/>
  <c r="I13" i="101"/>
  <c r="J13" i="101"/>
  <c r="K13" i="101"/>
  <c r="L13" i="101"/>
  <c r="M13" i="101"/>
  <c r="N13" i="101"/>
  <c r="O13" i="101"/>
  <c r="P13" i="101"/>
  <c r="Q13" i="101"/>
  <c r="R13" i="101"/>
  <c r="S13" i="101"/>
  <c r="T13" i="101"/>
  <c r="U13" i="101"/>
  <c r="V13" i="101"/>
  <c r="C14" i="101"/>
  <c r="D14" i="101"/>
  <c r="E14" i="101"/>
  <c r="F14" i="101"/>
  <c r="G14" i="101"/>
  <c r="H14" i="101"/>
  <c r="I14" i="101"/>
  <c r="J14" i="101"/>
  <c r="K14" i="101"/>
  <c r="L14" i="101"/>
  <c r="M14" i="101"/>
  <c r="N14" i="101"/>
  <c r="O14" i="101"/>
  <c r="P14" i="101"/>
  <c r="Q14" i="101"/>
  <c r="R14" i="101"/>
  <c r="S14" i="101"/>
  <c r="T14" i="101"/>
  <c r="U14" i="101"/>
  <c r="V14" i="101"/>
  <c r="C5" i="85"/>
  <c r="D5" i="85"/>
  <c r="E5" i="85"/>
  <c r="F5" i="85"/>
  <c r="G5" i="85"/>
  <c r="H5" i="85"/>
  <c r="I5" i="85"/>
  <c r="J5" i="85"/>
  <c r="K5" i="85"/>
  <c r="L5" i="85"/>
  <c r="M5" i="85"/>
  <c r="N5" i="85"/>
  <c r="O5" i="85"/>
  <c r="P5" i="85"/>
  <c r="Q5" i="85"/>
  <c r="R5" i="85"/>
  <c r="S5" i="85"/>
  <c r="T5" i="85"/>
  <c r="U5" i="85"/>
  <c r="V5" i="85"/>
  <c r="C6" i="85"/>
  <c r="D6" i="85"/>
  <c r="E6" i="85"/>
  <c r="F6" i="85"/>
  <c r="G6" i="85"/>
  <c r="H6" i="85"/>
  <c r="I6" i="85"/>
  <c r="J6" i="85"/>
  <c r="K6" i="85"/>
  <c r="L6" i="85"/>
  <c r="M6" i="85"/>
  <c r="N6" i="85"/>
  <c r="O6" i="85"/>
  <c r="P6" i="85"/>
  <c r="Q6" i="85"/>
  <c r="R6" i="85"/>
  <c r="S6" i="85"/>
  <c r="T6" i="85"/>
  <c r="U6" i="85"/>
  <c r="V6" i="85"/>
  <c r="C8" i="85"/>
  <c r="D8" i="85"/>
  <c r="E8" i="85"/>
  <c r="F8" i="85"/>
  <c r="G8" i="85"/>
  <c r="H8" i="85"/>
  <c r="I8" i="85"/>
  <c r="J8" i="85"/>
  <c r="K8" i="85"/>
  <c r="L8" i="85"/>
  <c r="M8" i="85"/>
  <c r="N8" i="85"/>
  <c r="O8" i="85"/>
  <c r="P8" i="85"/>
  <c r="Q8" i="85"/>
  <c r="R8" i="85"/>
  <c r="S8" i="85"/>
  <c r="T8" i="85"/>
  <c r="U8" i="85"/>
  <c r="V8" i="85"/>
  <c r="C9" i="85"/>
  <c r="D9" i="85"/>
  <c r="E9" i="85"/>
  <c r="F9" i="85"/>
  <c r="G9" i="85"/>
  <c r="H9" i="85"/>
  <c r="I9" i="85"/>
  <c r="J9" i="85"/>
  <c r="K9" i="85"/>
  <c r="L9" i="85"/>
  <c r="M9" i="85"/>
  <c r="N9" i="85"/>
  <c r="O9" i="85"/>
  <c r="P9" i="85"/>
  <c r="Q9" i="85"/>
  <c r="R9" i="85"/>
  <c r="S9" i="85"/>
  <c r="T9" i="85"/>
  <c r="U9" i="85"/>
  <c r="V9" i="85"/>
  <c r="C11" i="85"/>
  <c r="D11" i="85"/>
  <c r="E11" i="85"/>
  <c r="F11" i="85"/>
  <c r="G11" i="85"/>
  <c r="H11" i="85"/>
  <c r="I11" i="85"/>
  <c r="J11" i="85"/>
  <c r="K11" i="85"/>
  <c r="L11" i="85"/>
  <c r="M11" i="85"/>
  <c r="N11" i="85"/>
  <c r="O11" i="85"/>
  <c r="P11" i="85"/>
  <c r="Q11" i="85"/>
  <c r="R11" i="85"/>
  <c r="S11" i="85"/>
  <c r="T11" i="85"/>
  <c r="U11" i="85"/>
  <c r="V11" i="85"/>
  <c r="C12" i="85"/>
  <c r="D12" i="85"/>
  <c r="E12" i="85"/>
  <c r="F12" i="85"/>
  <c r="G12" i="85"/>
  <c r="H12" i="85"/>
  <c r="I12" i="85"/>
  <c r="J12" i="85"/>
  <c r="K12" i="85"/>
  <c r="L12" i="85"/>
  <c r="M12" i="85"/>
  <c r="N12" i="85"/>
  <c r="O12" i="85"/>
  <c r="P12" i="85"/>
  <c r="Q12" i="85"/>
  <c r="R12" i="85"/>
  <c r="S12" i="85"/>
  <c r="T12" i="85"/>
  <c r="U12" i="85"/>
  <c r="V12" i="85"/>
  <c r="C14" i="85"/>
  <c r="D14" i="85"/>
  <c r="E14" i="85"/>
  <c r="F14" i="85"/>
  <c r="G14" i="85"/>
  <c r="H14" i="85"/>
  <c r="I14" i="85"/>
  <c r="J14" i="85"/>
  <c r="K14" i="85"/>
  <c r="L14" i="85"/>
  <c r="M14" i="85"/>
  <c r="N14" i="85"/>
  <c r="O14" i="85"/>
  <c r="P14" i="85"/>
  <c r="Q14" i="85"/>
  <c r="R14" i="85"/>
  <c r="S14" i="85"/>
  <c r="T14" i="85"/>
  <c r="U14" i="85"/>
  <c r="V14" i="85"/>
  <c r="C15" i="85"/>
  <c r="D15" i="85"/>
  <c r="E15" i="85"/>
  <c r="F15" i="85"/>
  <c r="G15" i="85"/>
  <c r="H15" i="85"/>
  <c r="I15" i="85"/>
  <c r="J15" i="85"/>
  <c r="K15" i="85"/>
  <c r="L15" i="85"/>
  <c r="M15" i="85"/>
  <c r="N15" i="85"/>
  <c r="O15" i="85"/>
  <c r="P15" i="85"/>
  <c r="Q15" i="85"/>
  <c r="R15" i="85"/>
  <c r="S15" i="85"/>
  <c r="T15" i="85"/>
  <c r="U15" i="85"/>
  <c r="V15" i="85"/>
  <c r="C4" i="73"/>
  <c r="D4" i="73"/>
  <c r="E4" i="73"/>
  <c r="F4" i="73"/>
  <c r="G4" i="73"/>
  <c r="H4" i="73"/>
  <c r="I4" i="73"/>
  <c r="J4" i="73"/>
  <c r="K4" i="73"/>
  <c r="L4" i="73"/>
  <c r="M4" i="73"/>
  <c r="N4" i="73"/>
  <c r="O4" i="73"/>
  <c r="P4" i="73"/>
  <c r="Q4" i="73"/>
  <c r="R4" i="73"/>
  <c r="S4" i="73"/>
  <c r="T4" i="73"/>
  <c r="U4" i="73"/>
  <c r="V4" i="73"/>
  <c r="C5" i="73"/>
  <c r="D5" i="73"/>
  <c r="E5" i="73"/>
  <c r="F5" i="73"/>
  <c r="G5" i="73"/>
  <c r="H5" i="73"/>
  <c r="I5" i="73"/>
  <c r="J5" i="73"/>
  <c r="K5" i="73"/>
  <c r="L5" i="73"/>
  <c r="M5" i="73"/>
  <c r="N5" i="73"/>
  <c r="O5" i="73"/>
  <c r="P5" i="73"/>
  <c r="Q5" i="73"/>
  <c r="R5" i="73"/>
  <c r="S5" i="73"/>
  <c r="T5" i="73"/>
  <c r="U5" i="73"/>
  <c r="V5" i="73"/>
  <c r="C7" i="73"/>
  <c r="D7" i="73"/>
  <c r="E7" i="73"/>
  <c r="F7" i="73"/>
  <c r="G7" i="73"/>
  <c r="H7" i="73"/>
  <c r="I7" i="73"/>
  <c r="J7" i="73"/>
  <c r="K7" i="73"/>
  <c r="L7" i="73"/>
  <c r="M7" i="73"/>
  <c r="N7" i="73"/>
  <c r="O7" i="73"/>
  <c r="P7" i="73"/>
  <c r="Q7" i="73"/>
  <c r="R7" i="73"/>
  <c r="S7" i="73"/>
  <c r="T7" i="73"/>
  <c r="U7" i="73"/>
  <c r="V7" i="73"/>
  <c r="C8" i="73"/>
  <c r="D8" i="73"/>
  <c r="E8" i="73"/>
  <c r="F8" i="73"/>
  <c r="G8" i="73"/>
  <c r="H8" i="73"/>
  <c r="I8" i="73"/>
  <c r="J8" i="73"/>
  <c r="K8" i="73"/>
  <c r="L8" i="73"/>
  <c r="M8" i="73"/>
  <c r="N8" i="73"/>
  <c r="O8" i="73"/>
  <c r="P8" i="73"/>
  <c r="Q8" i="73"/>
  <c r="R8" i="73"/>
  <c r="S8" i="73"/>
  <c r="T8" i="73"/>
  <c r="U8" i="73"/>
  <c r="V8" i="73"/>
  <c r="C10" i="73"/>
  <c r="D10" i="73"/>
  <c r="E10" i="73"/>
  <c r="F10" i="73"/>
  <c r="G10" i="73"/>
  <c r="H10" i="73"/>
  <c r="I10" i="73"/>
  <c r="J10" i="73"/>
  <c r="K10" i="73"/>
  <c r="L10" i="73"/>
  <c r="M10" i="73"/>
  <c r="N10" i="73"/>
  <c r="O10" i="73"/>
  <c r="P10" i="73"/>
  <c r="Q10" i="73"/>
  <c r="R10" i="73"/>
  <c r="S10" i="73"/>
  <c r="T10" i="73"/>
  <c r="U10" i="73"/>
  <c r="V10" i="73"/>
  <c r="C11" i="73"/>
  <c r="D11" i="73"/>
  <c r="E11" i="73"/>
  <c r="F11" i="73"/>
  <c r="G11" i="73"/>
  <c r="H11" i="73"/>
  <c r="I11" i="73"/>
  <c r="J11" i="73"/>
  <c r="K11" i="73"/>
  <c r="L11" i="73"/>
  <c r="M11" i="73"/>
  <c r="N11" i="73"/>
  <c r="O11" i="73"/>
  <c r="P11" i="73"/>
  <c r="Q11" i="73"/>
  <c r="R11" i="73"/>
  <c r="S11" i="73"/>
  <c r="T11" i="73"/>
  <c r="U11" i="73"/>
  <c r="V11" i="73"/>
  <c r="C13" i="73"/>
  <c r="D13" i="73"/>
  <c r="E13" i="73"/>
  <c r="F13" i="73"/>
  <c r="G13" i="73"/>
  <c r="H13" i="73"/>
  <c r="I13" i="73"/>
  <c r="J13" i="73"/>
  <c r="K13" i="73"/>
  <c r="L13" i="73"/>
  <c r="M13" i="73"/>
  <c r="N13" i="73"/>
  <c r="O13" i="73"/>
  <c r="P13" i="73"/>
  <c r="Q13" i="73"/>
  <c r="R13" i="73"/>
  <c r="S13" i="73"/>
  <c r="T13" i="73"/>
  <c r="U13" i="73"/>
  <c r="V13" i="73"/>
  <c r="C14" i="73"/>
  <c r="D14" i="73"/>
  <c r="E14" i="73"/>
  <c r="F14" i="73"/>
  <c r="G14" i="73"/>
  <c r="H14" i="73"/>
  <c r="I14" i="73"/>
  <c r="J14" i="73"/>
  <c r="K14" i="73"/>
  <c r="L14" i="73"/>
  <c r="M14" i="73"/>
  <c r="N14" i="73"/>
  <c r="O14" i="73"/>
  <c r="P14" i="73"/>
  <c r="Q14" i="73"/>
  <c r="R14" i="73"/>
  <c r="S14" i="73"/>
  <c r="T14" i="73"/>
  <c r="U14" i="73"/>
  <c r="V14" i="73"/>
  <c r="C3" i="75"/>
  <c r="D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AZ3" i="75"/>
  <c r="BA3" i="75"/>
  <c r="BB3" i="75"/>
  <c r="BC3" i="75"/>
  <c r="BD3" i="75"/>
  <c r="BE3" i="75"/>
  <c r="BF3" i="75"/>
  <c r="BG3" i="75"/>
  <c r="BH3" i="75"/>
  <c r="BI3" i="75"/>
  <c r="C4" i="75"/>
  <c r="D4" i="75"/>
  <c r="E4" i="75"/>
  <c r="F4" i="75"/>
  <c r="G4" i="75"/>
  <c r="H4" i="75"/>
  <c r="I4"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AM4" i="75"/>
  <c r="AN4" i="75"/>
  <c r="AO4" i="75"/>
  <c r="AP4" i="75"/>
  <c r="AQ4" i="75"/>
  <c r="AR4" i="75"/>
  <c r="AS4" i="75"/>
  <c r="AT4" i="75"/>
  <c r="AU4" i="75"/>
  <c r="AV4" i="75"/>
  <c r="AW4" i="75"/>
  <c r="AX4" i="75"/>
  <c r="AY4" i="75"/>
  <c r="AZ4" i="75"/>
  <c r="BA4" i="75"/>
  <c r="BB4" i="75"/>
  <c r="BC4" i="75"/>
  <c r="BD4" i="75"/>
  <c r="BE4" i="75"/>
  <c r="BF4" i="75"/>
  <c r="BG4" i="75"/>
  <c r="BH4" i="75"/>
  <c r="BI4" i="75"/>
  <c r="C6" i="75"/>
  <c r="D6" i="75"/>
  <c r="E6" i="75"/>
  <c r="F6"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AZ6" i="75"/>
  <c r="BA6" i="75"/>
  <c r="BB6" i="75"/>
  <c r="BC6" i="75"/>
  <c r="BD6" i="75"/>
  <c r="BE6" i="75"/>
  <c r="BF6" i="75"/>
  <c r="BG6" i="75"/>
  <c r="BH6" i="75"/>
  <c r="BI6" i="75"/>
  <c r="C7" i="75"/>
  <c r="D7" i="75"/>
  <c r="E7" i="75"/>
  <c r="F7" i="75"/>
  <c r="G7" i="75"/>
  <c r="H7" i="75"/>
  <c r="I7" i="75"/>
  <c r="J7" i="75"/>
  <c r="K7" i="75"/>
  <c r="L7" i="75"/>
  <c r="M7" i="75"/>
  <c r="N7" i="75"/>
  <c r="O7" i="75"/>
  <c r="P7" i="75"/>
  <c r="Q7" i="75"/>
  <c r="R7" i="75"/>
  <c r="S7" i="75"/>
  <c r="T7" i="75"/>
  <c r="U7" i="75"/>
  <c r="V7" i="75"/>
  <c r="W7" i="3"/>
  <c r="W7" i="75"/>
  <c r="X7" i="3"/>
  <c r="X7" i="75"/>
  <c r="Y7" i="3"/>
  <c r="Y7" i="75"/>
  <c r="Z7" i="3"/>
  <c r="Z7" i="75"/>
  <c r="AA7" i="3"/>
  <c r="AA7" i="75"/>
  <c r="AB7" i="3"/>
  <c r="AB7" i="75"/>
  <c r="AC7" i="3"/>
  <c r="AC7" i="75"/>
  <c r="AD7" i="3"/>
  <c r="AD7" i="75"/>
  <c r="AE7" i="3"/>
  <c r="AE7" i="75"/>
  <c r="AF7" i="3"/>
  <c r="AF7" i="75"/>
  <c r="AG7" i="3"/>
  <c r="AG7" i="75"/>
  <c r="AH7" i="3"/>
  <c r="AH7" i="75"/>
  <c r="AI7" i="3"/>
  <c r="AI7" i="75"/>
  <c r="AJ7" i="3"/>
  <c r="AJ7" i="75"/>
  <c r="AK7" i="3"/>
  <c r="AK7" i="75"/>
  <c r="AL7" i="3"/>
  <c r="AL7" i="75"/>
  <c r="AM7" i="3"/>
  <c r="AM7" i="75"/>
  <c r="AN7" i="3"/>
  <c r="AN7" i="75"/>
  <c r="AO7" i="3"/>
  <c r="AO7" i="75"/>
  <c r="AP7" i="3"/>
  <c r="AP7" i="75"/>
  <c r="AQ7" i="3"/>
  <c r="AQ7" i="75"/>
  <c r="AR7" i="3"/>
  <c r="AR7" i="75"/>
  <c r="AS7" i="3"/>
  <c r="AS7" i="75"/>
  <c r="AT7" i="3"/>
  <c r="AT7" i="75"/>
  <c r="AU7" i="3"/>
  <c r="AU7" i="75"/>
  <c r="AV7" i="3"/>
  <c r="AV7" i="75"/>
  <c r="AW7" i="3"/>
  <c r="AW7" i="75"/>
  <c r="AX7" i="3"/>
  <c r="AX7" i="75"/>
  <c r="AY7" i="3"/>
  <c r="AY7" i="75"/>
  <c r="AZ7" i="3"/>
  <c r="AZ7" i="75"/>
  <c r="BA7" i="3"/>
  <c r="BA7" i="75"/>
  <c r="BB7" i="3"/>
  <c r="BB7" i="75"/>
  <c r="BC7" i="3"/>
  <c r="BC7" i="75"/>
  <c r="BD7" i="3"/>
  <c r="BD7" i="75"/>
  <c r="BE7" i="3"/>
  <c r="BE7" i="75"/>
  <c r="BF7" i="3"/>
  <c r="BF7" i="75"/>
  <c r="BG7" i="3"/>
  <c r="BG7" i="75"/>
  <c r="BH7" i="3"/>
  <c r="BH7" i="75"/>
  <c r="BI7" i="3"/>
  <c r="BI7" i="75"/>
  <c r="C9" i="75"/>
  <c r="D9" i="75"/>
  <c r="E9" i="75"/>
  <c r="F9" i="75"/>
  <c r="G9" i="75"/>
  <c r="H9" i="75"/>
  <c r="I9" i="75"/>
  <c r="J9" i="75"/>
  <c r="K9" i="75"/>
  <c r="L9" i="75"/>
  <c r="M9" i="75"/>
  <c r="N9" i="75"/>
  <c r="O9" i="75"/>
  <c r="P9" i="75"/>
  <c r="Q9" i="75"/>
  <c r="R9" i="75"/>
  <c r="S9" i="75"/>
  <c r="T9" i="75"/>
  <c r="U9" i="75"/>
  <c r="V9" i="75"/>
  <c r="W9" i="3"/>
  <c r="W9" i="75"/>
  <c r="X9" i="3"/>
  <c r="X9" i="75"/>
  <c r="Y9" i="3"/>
  <c r="Y9" i="75"/>
  <c r="Z9" i="3"/>
  <c r="Z9" i="75"/>
  <c r="AA9" i="3"/>
  <c r="AA9" i="75"/>
  <c r="AB9" i="3"/>
  <c r="AB9" i="75"/>
  <c r="AC9" i="3"/>
  <c r="AC9" i="75"/>
  <c r="AD9" i="3"/>
  <c r="AD9" i="75"/>
  <c r="AE9" i="3"/>
  <c r="AE9" i="75"/>
  <c r="AF9" i="3"/>
  <c r="AF9" i="75"/>
  <c r="AG9" i="3"/>
  <c r="AG9" i="75"/>
  <c r="AH9" i="3"/>
  <c r="AH9" i="75"/>
  <c r="AI9" i="3"/>
  <c r="AI9" i="75"/>
  <c r="AJ9" i="3"/>
  <c r="AJ9" i="75"/>
  <c r="AK9" i="3"/>
  <c r="AK9" i="75"/>
  <c r="AL9" i="3"/>
  <c r="AL9" i="75"/>
  <c r="AM9" i="3"/>
  <c r="AM9" i="75"/>
  <c r="AN9" i="3"/>
  <c r="AN9" i="75"/>
  <c r="AO9" i="3"/>
  <c r="AO9" i="75"/>
  <c r="AP9" i="3"/>
  <c r="AP9" i="75"/>
  <c r="AQ9" i="3"/>
  <c r="AQ9" i="75"/>
  <c r="AR9" i="3"/>
  <c r="AR9" i="75"/>
  <c r="AS9" i="3"/>
  <c r="AS9" i="75"/>
  <c r="AT9" i="3"/>
  <c r="AT9" i="75"/>
  <c r="AU9" i="3"/>
  <c r="AU9" i="75"/>
  <c r="AV9" i="3"/>
  <c r="AV9" i="75"/>
  <c r="AW9" i="3"/>
  <c r="AW9" i="75"/>
  <c r="AX9" i="3"/>
  <c r="AX9" i="75"/>
  <c r="AY9" i="3"/>
  <c r="AY9" i="75"/>
  <c r="AZ9" i="3"/>
  <c r="AZ9" i="75"/>
  <c r="BA9" i="3"/>
  <c r="BA9" i="75"/>
  <c r="BB9" i="3"/>
  <c r="BB9" i="75"/>
  <c r="BC9" i="3"/>
  <c r="BC9" i="75"/>
  <c r="BD9" i="3"/>
  <c r="BD9" i="75"/>
  <c r="BE9" i="3"/>
  <c r="BE9" i="75"/>
  <c r="BF9" i="3"/>
  <c r="BF9" i="75"/>
  <c r="BG9" i="3"/>
  <c r="BG9" i="75"/>
  <c r="BH9" i="3"/>
  <c r="BH9" i="75"/>
  <c r="BI9" i="3"/>
  <c r="BI9" i="75"/>
  <c r="C10" i="75"/>
  <c r="D10" i="75"/>
  <c r="E10" i="75"/>
  <c r="F10" i="75"/>
  <c r="G10" i="75"/>
  <c r="H10" i="75"/>
  <c r="I10" i="75"/>
  <c r="J10" i="75"/>
  <c r="K10" i="75"/>
  <c r="L10" i="75"/>
  <c r="M10" i="75"/>
  <c r="N10" i="75"/>
  <c r="O10" i="75"/>
  <c r="P10" i="75"/>
  <c r="Q10" i="75"/>
  <c r="R10" i="75"/>
  <c r="S10" i="75"/>
  <c r="T10" i="75"/>
  <c r="U10" i="75"/>
  <c r="V10" i="75"/>
  <c r="W10" i="3"/>
  <c r="W10" i="75"/>
  <c r="X10" i="3"/>
  <c r="X10" i="75"/>
  <c r="Y10" i="3"/>
  <c r="Y10" i="75"/>
  <c r="Z10" i="3"/>
  <c r="Z10" i="75"/>
  <c r="AA10" i="3"/>
  <c r="AA10" i="75"/>
  <c r="AB10" i="3"/>
  <c r="AB10" i="75"/>
  <c r="AC10" i="3"/>
  <c r="AC10" i="75"/>
  <c r="AD10" i="3"/>
  <c r="AD10" i="75"/>
  <c r="AE10" i="3"/>
  <c r="AE10" i="75"/>
  <c r="AF10" i="3"/>
  <c r="AF10" i="75"/>
  <c r="AG10" i="3"/>
  <c r="AG10" i="75"/>
  <c r="AH10" i="3"/>
  <c r="AH10" i="75"/>
  <c r="AI10" i="3"/>
  <c r="AI10" i="75"/>
  <c r="AJ10" i="3"/>
  <c r="AJ10" i="75"/>
  <c r="AK10" i="3"/>
  <c r="AK10" i="75"/>
  <c r="AL10" i="3"/>
  <c r="AL10" i="75"/>
  <c r="AM10" i="3"/>
  <c r="AM10" i="75"/>
  <c r="AN10" i="3"/>
  <c r="AN10" i="75"/>
  <c r="AO10" i="3"/>
  <c r="AO10" i="75"/>
  <c r="AP10" i="3"/>
  <c r="AP10" i="75"/>
  <c r="AQ10" i="3"/>
  <c r="AQ10" i="75"/>
  <c r="AR10" i="3"/>
  <c r="AR10" i="75"/>
  <c r="AS10" i="3"/>
  <c r="AS10" i="75"/>
  <c r="AT10" i="3"/>
  <c r="AT10" i="75"/>
  <c r="AU10" i="3"/>
  <c r="AU10" i="75"/>
  <c r="AV10" i="3"/>
  <c r="AV10" i="75"/>
  <c r="AW10" i="3"/>
  <c r="AW10" i="75"/>
  <c r="AX10" i="3"/>
  <c r="AX10" i="75"/>
  <c r="AY10" i="3"/>
  <c r="AY10" i="75"/>
  <c r="AZ10" i="3"/>
  <c r="AZ10" i="75"/>
  <c r="BA10" i="3"/>
  <c r="BA10" i="75"/>
  <c r="BB10" i="3"/>
  <c r="BB10" i="75"/>
  <c r="BC10" i="3"/>
  <c r="BC10" i="75"/>
  <c r="BD10" i="3"/>
  <c r="BD10" i="75"/>
  <c r="BE10" i="3"/>
  <c r="BE10" i="75"/>
  <c r="BF10" i="3"/>
  <c r="BF10" i="75"/>
  <c r="BG10" i="3"/>
  <c r="BG10" i="75"/>
  <c r="BH10" i="3"/>
  <c r="BH10" i="75"/>
  <c r="BI10" i="3"/>
  <c r="BI10" i="75"/>
  <c r="C12" i="75"/>
  <c r="D12" i="75"/>
  <c r="E12" i="75"/>
  <c r="F12" i="75"/>
  <c r="G12" i="75"/>
  <c r="H12" i="75"/>
  <c r="I12" i="75"/>
  <c r="J12" i="75"/>
  <c r="K12" i="75"/>
  <c r="L12" i="75"/>
  <c r="M12" i="75"/>
  <c r="N12" i="75"/>
  <c r="O12" i="75"/>
  <c r="P12" i="75"/>
  <c r="Q12" i="75"/>
  <c r="R12" i="75"/>
  <c r="S12" i="75"/>
  <c r="T12" i="75"/>
  <c r="U12" i="75"/>
  <c r="V12" i="75"/>
  <c r="W12" i="3"/>
  <c r="W12" i="75"/>
  <c r="X12" i="3"/>
  <c r="X12" i="75"/>
  <c r="Y12" i="3"/>
  <c r="Y12" i="75"/>
  <c r="Z12" i="3"/>
  <c r="Z12" i="75"/>
  <c r="AA12" i="3"/>
  <c r="AA12" i="75"/>
  <c r="AB12" i="3"/>
  <c r="AB12" i="75"/>
  <c r="AC12" i="3"/>
  <c r="AC12" i="75"/>
  <c r="AD12" i="3"/>
  <c r="AD12" i="75"/>
  <c r="AE12" i="3"/>
  <c r="AE12" i="75"/>
  <c r="AF12" i="3"/>
  <c r="AF12" i="75"/>
  <c r="AG12" i="3"/>
  <c r="AG12" i="75"/>
  <c r="AH12" i="3"/>
  <c r="AH12" i="75"/>
  <c r="AI12" i="3"/>
  <c r="AI12" i="75"/>
  <c r="AJ12" i="3"/>
  <c r="AJ12" i="75"/>
  <c r="AK12" i="3"/>
  <c r="AK12" i="75"/>
  <c r="AL12" i="3"/>
  <c r="AL12" i="75"/>
  <c r="AM12" i="3"/>
  <c r="AM12" i="75"/>
  <c r="AN12" i="3"/>
  <c r="AN12" i="75"/>
  <c r="AO12" i="3"/>
  <c r="AO12" i="75"/>
  <c r="AP12" i="3"/>
  <c r="AP12" i="75"/>
  <c r="AQ12" i="3"/>
  <c r="AQ12" i="75"/>
  <c r="AR12" i="3"/>
  <c r="AR12" i="75"/>
  <c r="AS12" i="3"/>
  <c r="AS12" i="75"/>
  <c r="AT12" i="3"/>
  <c r="AT12" i="75"/>
  <c r="AU12" i="3"/>
  <c r="AU12" i="75"/>
  <c r="AV12" i="3"/>
  <c r="AV12" i="75"/>
  <c r="AW12" i="3"/>
  <c r="AW12" i="75"/>
  <c r="AX12" i="3"/>
  <c r="AX12" i="75"/>
  <c r="AY12" i="3"/>
  <c r="AY12" i="75"/>
  <c r="AZ12" i="3"/>
  <c r="AZ12" i="75"/>
  <c r="BA12" i="3"/>
  <c r="BA12" i="75"/>
  <c r="BB12" i="3"/>
  <c r="BB12" i="75"/>
  <c r="BC12" i="3"/>
  <c r="BC12" i="75"/>
  <c r="BD12" i="3"/>
  <c r="BD12" i="75"/>
  <c r="BE12" i="3"/>
  <c r="BE12" i="75"/>
  <c r="BF12" i="3"/>
  <c r="BF12" i="75"/>
  <c r="BG12" i="3"/>
  <c r="BG12" i="75"/>
  <c r="BH12" i="3"/>
  <c r="BH12" i="75"/>
  <c r="BI12" i="3"/>
  <c r="BI12" i="75"/>
  <c r="C13" i="75"/>
  <c r="D13" i="75"/>
  <c r="E13" i="75"/>
  <c r="F13" i="75"/>
  <c r="G13" i="75"/>
  <c r="H13" i="75"/>
  <c r="I13" i="75"/>
  <c r="J13" i="75"/>
  <c r="K13" i="75"/>
  <c r="L13" i="75"/>
  <c r="M13" i="75"/>
  <c r="N13" i="75"/>
  <c r="O13" i="75"/>
  <c r="P13" i="75"/>
  <c r="Q13" i="75"/>
  <c r="R13" i="75"/>
  <c r="S13" i="75"/>
  <c r="T13" i="75"/>
  <c r="U13" i="75"/>
  <c r="V13" i="75"/>
  <c r="W13" i="3"/>
  <c r="W13" i="75"/>
  <c r="X13" i="3"/>
  <c r="X13" i="75"/>
  <c r="Y13" i="3"/>
  <c r="Y13" i="75"/>
  <c r="Z13" i="3"/>
  <c r="Z13" i="75"/>
  <c r="AA13" i="3"/>
  <c r="AA13" i="75"/>
  <c r="AB13" i="3"/>
  <c r="AB13" i="75"/>
  <c r="AC13" i="3"/>
  <c r="AC13" i="75"/>
  <c r="AD13" i="3"/>
  <c r="AD13" i="75"/>
  <c r="AE13" i="3"/>
  <c r="AE13" i="75"/>
  <c r="AF13" i="3"/>
  <c r="AF13" i="75"/>
  <c r="AG13" i="3"/>
  <c r="AG13" i="75"/>
  <c r="AH13" i="3"/>
  <c r="AH13" i="75"/>
  <c r="AI13" i="3"/>
  <c r="AI13" i="75"/>
  <c r="AJ13" i="3"/>
  <c r="AJ13" i="75"/>
  <c r="AK13" i="3"/>
  <c r="AK13" i="75"/>
  <c r="AL13" i="3"/>
  <c r="AL13" i="75"/>
  <c r="AM13" i="3"/>
  <c r="AM13" i="75"/>
  <c r="AN13" i="3"/>
  <c r="AN13" i="75"/>
  <c r="AO13" i="3"/>
  <c r="AO13" i="75"/>
  <c r="AP13" i="3"/>
  <c r="AP13" i="75"/>
  <c r="AQ13" i="3"/>
  <c r="AQ13" i="75"/>
  <c r="AR13" i="3"/>
  <c r="AR13" i="75"/>
  <c r="AS13" i="3"/>
  <c r="AS13" i="75"/>
  <c r="AT13" i="3"/>
  <c r="AT13" i="75"/>
  <c r="AU13" i="3"/>
  <c r="AU13" i="75"/>
  <c r="AV13" i="3"/>
  <c r="AV13" i="75"/>
  <c r="AW13" i="3"/>
  <c r="AW13" i="75"/>
  <c r="AX13" i="3"/>
  <c r="AX13" i="75"/>
  <c r="AY13" i="3"/>
  <c r="AY13" i="75"/>
  <c r="AZ13" i="3"/>
  <c r="AZ13" i="75"/>
  <c r="BA13" i="3"/>
  <c r="BA13" i="75"/>
  <c r="BB13" i="3"/>
  <c r="BB13" i="75"/>
  <c r="BC13" i="3"/>
  <c r="BC13" i="75"/>
  <c r="BD13" i="3"/>
  <c r="BD13" i="75"/>
  <c r="BE13" i="3"/>
  <c r="BE13" i="75"/>
  <c r="BF13" i="3"/>
  <c r="BF13" i="75"/>
  <c r="BG13" i="3"/>
  <c r="BG13" i="75"/>
  <c r="BH13" i="3"/>
  <c r="BH13" i="75"/>
  <c r="BI13" i="3"/>
  <c r="BI13" i="75"/>
  <c r="C15" i="3"/>
  <c r="C15" i="75"/>
  <c r="D15" i="3"/>
  <c r="D15" i="75"/>
  <c r="E15" i="3"/>
  <c r="E15" i="75"/>
  <c r="F15" i="3"/>
  <c r="F15" i="75"/>
  <c r="G15" i="3"/>
  <c r="G15" i="75"/>
  <c r="H15" i="3"/>
  <c r="H15" i="75"/>
  <c r="I15" i="3"/>
  <c r="I15" i="75"/>
  <c r="J15" i="3"/>
  <c r="J15" i="75"/>
  <c r="K15" i="3"/>
  <c r="K15" i="75"/>
  <c r="L15" i="3"/>
  <c r="L15" i="75"/>
  <c r="M15" i="3"/>
  <c r="M15" i="75"/>
  <c r="N15" i="3"/>
  <c r="N15" i="75"/>
  <c r="O15" i="3"/>
  <c r="O15" i="75"/>
  <c r="P15" i="3"/>
  <c r="P15" i="75"/>
  <c r="Q15" i="3"/>
  <c r="Q15" i="75"/>
  <c r="R15" i="3"/>
  <c r="R15" i="75"/>
  <c r="S15" i="3"/>
  <c r="S15" i="75"/>
  <c r="T15" i="3"/>
  <c r="T15" i="75"/>
  <c r="U15" i="3"/>
  <c r="U15" i="75"/>
  <c r="V15" i="3"/>
  <c r="V15" i="75"/>
  <c r="W15" i="3"/>
  <c r="W15" i="75"/>
  <c r="X15" i="3"/>
  <c r="X15" i="75"/>
  <c r="Y15" i="3"/>
  <c r="Y15" i="75"/>
  <c r="Z15" i="3"/>
  <c r="Z15" i="75"/>
  <c r="AA15" i="3"/>
  <c r="AA15" i="75"/>
  <c r="AB15" i="3"/>
  <c r="AB15" i="75"/>
  <c r="AC15" i="3"/>
  <c r="AC15" i="75"/>
  <c r="AD15" i="3"/>
  <c r="AD15" i="75"/>
  <c r="AE15" i="3"/>
  <c r="AE15" i="75"/>
  <c r="AF15" i="3"/>
  <c r="AF15" i="75"/>
  <c r="AG15" i="3"/>
  <c r="AG15" i="75"/>
  <c r="AH15" i="3"/>
  <c r="AH15" i="75"/>
  <c r="AI15" i="3"/>
  <c r="AI15" i="75"/>
  <c r="AJ15" i="3"/>
  <c r="AJ15" i="75"/>
  <c r="AK15" i="3"/>
  <c r="AK15" i="75"/>
  <c r="AL15" i="3"/>
  <c r="AL15" i="75"/>
  <c r="AM15" i="3"/>
  <c r="AM15" i="75"/>
  <c r="AN15" i="3"/>
  <c r="AN15" i="75"/>
  <c r="AO15" i="3"/>
  <c r="AO15" i="75"/>
  <c r="AP15" i="3"/>
  <c r="AP15" i="75"/>
  <c r="AQ15" i="3"/>
  <c r="AQ15" i="75"/>
  <c r="AR15" i="3"/>
  <c r="AR15" i="75"/>
  <c r="AS15" i="3"/>
  <c r="AS15" i="75"/>
  <c r="AT15" i="3"/>
  <c r="AT15" i="75"/>
  <c r="AU15" i="3"/>
  <c r="AU15" i="75"/>
  <c r="AV15" i="3"/>
  <c r="AV15" i="75"/>
  <c r="AW15" i="3"/>
  <c r="AW15" i="75"/>
  <c r="AX15" i="3"/>
  <c r="AX15" i="75"/>
  <c r="AY15" i="3"/>
  <c r="AY15" i="75"/>
  <c r="AZ15" i="3"/>
  <c r="AZ15" i="75"/>
  <c r="BA15" i="3"/>
  <c r="BA15" i="75"/>
  <c r="BB15" i="3"/>
  <c r="BB15" i="75"/>
  <c r="BC15" i="3"/>
  <c r="BC15" i="75"/>
  <c r="BD15" i="3"/>
  <c r="BD15" i="75"/>
  <c r="BE15" i="3"/>
  <c r="BE15" i="75"/>
  <c r="BF15" i="3"/>
  <c r="BF15" i="75"/>
  <c r="BG15" i="3"/>
  <c r="BG15" i="75"/>
  <c r="BH15" i="3"/>
  <c r="BH15" i="75"/>
  <c r="BI15" i="3"/>
  <c r="BI15" i="75"/>
  <c r="C16" i="3"/>
  <c r="C16" i="75"/>
  <c r="D16" i="3"/>
  <c r="D16" i="75"/>
  <c r="E16" i="3"/>
  <c r="E16" i="75"/>
  <c r="F16" i="3"/>
  <c r="F16" i="75"/>
  <c r="G16" i="3"/>
  <c r="G16" i="75"/>
  <c r="H16" i="3"/>
  <c r="H16" i="75"/>
  <c r="I16" i="3"/>
  <c r="I16" i="75"/>
  <c r="J16" i="3"/>
  <c r="J16" i="75"/>
  <c r="K16" i="3"/>
  <c r="K16" i="75"/>
  <c r="L16" i="3"/>
  <c r="L16" i="75"/>
  <c r="M16" i="3"/>
  <c r="M16" i="75"/>
  <c r="N16" i="3"/>
  <c r="N16" i="75"/>
  <c r="O16" i="3"/>
  <c r="O16" i="75"/>
  <c r="P16" i="3"/>
  <c r="P16" i="75"/>
  <c r="Q16" i="3"/>
  <c r="Q16" i="75"/>
  <c r="R16" i="3"/>
  <c r="R16" i="75"/>
  <c r="S16" i="3"/>
  <c r="S16" i="75"/>
  <c r="T16" i="3"/>
  <c r="T16" i="75"/>
  <c r="U16" i="3"/>
  <c r="U16" i="75"/>
  <c r="V16" i="3"/>
  <c r="V16" i="75"/>
  <c r="W16" i="3"/>
  <c r="W16" i="75"/>
  <c r="X16" i="3"/>
  <c r="X16" i="75"/>
  <c r="Y16" i="3"/>
  <c r="Y16" i="75"/>
  <c r="Z16" i="3"/>
  <c r="Z16" i="75"/>
  <c r="AA16" i="3"/>
  <c r="AA16" i="75"/>
  <c r="AB16" i="3"/>
  <c r="AB16" i="75"/>
  <c r="AC16" i="3"/>
  <c r="AC16" i="75"/>
  <c r="AD16" i="3"/>
  <c r="AD16" i="75"/>
  <c r="AE16" i="3"/>
  <c r="AE16" i="75"/>
  <c r="AF16" i="3"/>
  <c r="AF16" i="75"/>
  <c r="AG16" i="3"/>
  <c r="AG16" i="75"/>
  <c r="AH16" i="3"/>
  <c r="AH16" i="75"/>
  <c r="AI16" i="3"/>
  <c r="AI16" i="75"/>
  <c r="AJ16" i="3"/>
  <c r="AJ16" i="75"/>
  <c r="AK16" i="3"/>
  <c r="AK16" i="75"/>
  <c r="AL16" i="3"/>
  <c r="AL16" i="75"/>
  <c r="AM16" i="3"/>
  <c r="AM16" i="75"/>
  <c r="AN16" i="3"/>
  <c r="AN16" i="75"/>
  <c r="AO16" i="3"/>
  <c r="AO16" i="75"/>
  <c r="AP16" i="3"/>
  <c r="AP16" i="75"/>
  <c r="AQ16" i="3"/>
  <c r="AQ16" i="75"/>
  <c r="AR16" i="3"/>
  <c r="AR16" i="75"/>
  <c r="AS16" i="3"/>
  <c r="AS16" i="75"/>
  <c r="AT16" i="3"/>
  <c r="AT16" i="75"/>
  <c r="AU16" i="3"/>
  <c r="AU16" i="75"/>
  <c r="AV16" i="3"/>
  <c r="AV16" i="75"/>
  <c r="AW16" i="3"/>
  <c r="AW16" i="75"/>
  <c r="AX16" i="3"/>
  <c r="AX16" i="75"/>
  <c r="AY16" i="3"/>
  <c r="AY16" i="75"/>
  <c r="AZ16" i="3"/>
  <c r="AZ16" i="75"/>
  <c r="BA16" i="3"/>
  <c r="BA16" i="75"/>
  <c r="BB16" i="3"/>
  <c r="BB16" i="75"/>
  <c r="BC16" i="3"/>
  <c r="BC16" i="75"/>
  <c r="BD16" i="3"/>
  <c r="BD16" i="75"/>
  <c r="BE16" i="3"/>
  <c r="BE16" i="75"/>
  <c r="BF16" i="3"/>
  <c r="BF16" i="75"/>
  <c r="BG16" i="3"/>
  <c r="BG16" i="75"/>
  <c r="BH16" i="3"/>
  <c r="BH16" i="75"/>
  <c r="BI16" i="3"/>
  <c r="BI16" i="75"/>
  <c r="C18" i="3"/>
  <c r="C18" i="75"/>
  <c r="D18" i="3"/>
  <c r="D18" i="75"/>
  <c r="E18" i="3"/>
  <c r="E18" i="75"/>
  <c r="F18" i="3"/>
  <c r="F18" i="75"/>
  <c r="G18" i="3"/>
  <c r="G18" i="75"/>
  <c r="H18" i="3"/>
  <c r="H18" i="75"/>
  <c r="I18" i="3"/>
  <c r="I18" i="75"/>
  <c r="J18" i="3"/>
  <c r="J18" i="75"/>
  <c r="K18" i="3"/>
  <c r="K18" i="75"/>
  <c r="L18" i="3"/>
  <c r="L18" i="75"/>
  <c r="M18" i="3"/>
  <c r="M18" i="75"/>
  <c r="N18" i="3"/>
  <c r="N18" i="75"/>
  <c r="O18" i="3"/>
  <c r="O18" i="75"/>
  <c r="P18" i="3"/>
  <c r="P18" i="75"/>
  <c r="Q18" i="3"/>
  <c r="Q18" i="75"/>
  <c r="R18" i="3"/>
  <c r="R18" i="75"/>
  <c r="S18" i="3"/>
  <c r="S18" i="75"/>
  <c r="T18" i="3"/>
  <c r="T18" i="75"/>
  <c r="U18" i="3"/>
  <c r="U18" i="75"/>
  <c r="V18" i="3"/>
  <c r="V18" i="75"/>
  <c r="W18" i="3"/>
  <c r="W18" i="75"/>
  <c r="X18" i="3"/>
  <c r="X18" i="75"/>
  <c r="Y18" i="3"/>
  <c r="Y18" i="75"/>
  <c r="Z18" i="3"/>
  <c r="Z18" i="75"/>
  <c r="AA18" i="3"/>
  <c r="AA18" i="75"/>
  <c r="AB18" i="3"/>
  <c r="AB18" i="75"/>
  <c r="AC18" i="3"/>
  <c r="AC18" i="75"/>
  <c r="AD18" i="3"/>
  <c r="AD18" i="75"/>
  <c r="AE18" i="3"/>
  <c r="AE18" i="75"/>
  <c r="AF18" i="3"/>
  <c r="AF18" i="75"/>
  <c r="AG18" i="3"/>
  <c r="AG18" i="75"/>
  <c r="AH18" i="3"/>
  <c r="AH18" i="75"/>
  <c r="AI18" i="3"/>
  <c r="AI18" i="75"/>
  <c r="AJ18" i="3"/>
  <c r="AJ18" i="75"/>
  <c r="AK18" i="3"/>
  <c r="AK18" i="75"/>
  <c r="AL18" i="3"/>
  <c r="AL18" i="75"/>
  <c r="AM18" i="3"/>
  <c r="AM18" i="75"/>
  <c r="AN18" i="3"/>
  <c r="AN18" i="75"/>
  <c r="AO18" i="3"/>
  <c r="AO18" i="75"/>
  <c r="AP18" i="3"/>
  <c r="AP18" i="75"/>
  <c r="AQ18" i="3"/>
  <c r="AQ18" i="75"/>
  <c r="AR18" i="3"/>
  <c r="AR18" i="75"/>
  <c r="AS18" i="3"/>
  <c r="AS18" i="75"/>
  <c r="AT18" i="3"/>
  <c r="AT18" i="75"/>
  <c r="AU18" i="3"/>
  <c r="AU18" i="75"/>
  <c r="AV18" i="3"/>
  <c r="AV18" i="75"/>
  <c r="AW18" i="3"/>
  <c r="AW18" i="75"/>
  <c r="AX18" i="3"/>
  <c r="AX18" i="75"/>
  <c r="AY18" i="3"/>
  <c r="AY18" i="75"/>
  <c r="AZ18" i="3"/>
  <c r="AZ18" i="75"/>
  <c r="BA18" i="3"/>
  <c r="BA18" i="75"/>
  <c r="BB18" i="3"/>
  <c r="BB18" i="75"/>
  <c r="BC18" i="3"/>
  <c r="BC18" i="75"/>
  <c r="BD18" i="3"/>
  <c r="BD18" i="75"/>
  <c r="BE18" i="3"/>
  <c r="BE18" i="75"/>
  <c r="BF18" i="3"/>
  <c r="BF18" i="75"/>
  <c r="BG18" i="3"/>
  <c r="BG18" i="75"/>
  <c r="BH18" i="3"/>
  <c r="BH18" i="75"/>
  <c r="BI18" i="3"/>
  <c r="BI18" i="75"/>
  <c r="C19" i="3"/>
  <c r="C19" i="75"/>
  <c r="D19" i="3"/>
  <c r="D19" i="75"/>
  <c r="E19" i="3"/>
  <c r="E19" i="75"/>
  <c r="F19" i="3"/>
  <c r="F19" i="75"/>
  <c r="G19" i="3"/>
  <c r="G19" i="75"/>
  <c r="H19" i="3"/>
  <c r="H19" i="75"/>
  <c r="I19" i="3"/>
  <c r="I19" i="75"/>
  <c r="J19" i="3"/>
  <c r="J19" i="75"/>
  <c r="K19" i="3"/>
  <c r="K19" i="75"/>
  <c r="L19" i="3"/>
  <c r="L19" i="75"/>
  <c r="M19" i="3"/>
  <c r="M19" i="75"/>
  <c r="N19" i="3"/>
  <c r="N19" i="75"/>
  <c r="O19" i="3"/>
  <c r="O19" i="75"/>
  <c r="P19" i="3"/>
  <c r="P19" i="75"/>
  <c r="Q19" i="3"/>
  <c r="Q19" i="75"/>
  <c r="R19" i="3"/>
  <c r="R19" i="75"/>
  <c r="S19" i="3"/>
  <c r="S19" i="75"/>
  <c r="T19" i="3"/>
  <c r="T19" i="75"/>
  <c r="U19" i="3"/>
  <c r="U19" i="75"/>
  <c r="V19" i="3"/>
  <c r="V19" i="75"/>
  <c r="W19" i="3"/>
  <c r="W19" i="75"/>
  <c r="X19" i="3"/>
  <c r="X19" i="75"/>
  <c r="Y19" i="3"/>
  <c r="Y19" i="75"/>
  <c r="Z19" i="3"/>
  <c r="Z19" i="75"/>
  <c r="AA19" i="3"/>
  <c r="AA19" i="75"/>
  <c r="AB19" i="3"/>
  <c r="AB19" i="75"/>
  <c r="AC19" i="3"/>
  <c r="AC19" i="75"/>
  <c r="AD19" i="3"/>
  <c r="AD19" i="75"/>
  <c r="AE19" i="3"/>
  <c r="AE19" i="75"/>
  <c r="AF19" i="3"/>
  <c r="AF19" i="75"/>
  <c r="AG19" i="3"/>
  <c r="AG19" i="75"/>
  <c r="AH19" i="3"/>
  <c r="AH19" i="75"/>
  <c r="AI19" i="3"/>
  <c r="AI19" i="75"/>
  <c r="AJ19" i="3"/>
  <c r="AJ19" i="75"/>
  <c r="AK19" i="3"/>
  <c r="AK19" i="75"/>
  <c r="AL19" i="3"/>
  <c r="AL19" i="75"/>
  <c r="AM19" i="3"/>
  <c r="AM19" i="75"/>
  <c r="AN19" i="3"/>
  <c r="AN19" i="75"/>
  <c r="AO19" i="3"/>
  <c r="AO19" i="75"/>
  <c r="AP19" i="3"/>
  <c r="AP19" i="75"/>
  <c r="AQ19" i="3"/>
  <c r="AQ19" i="75"/>
  <c r="AR19" i="3"/>
  <c r="AR19" i="75"/>
  <c r="AS19" i="3"/>
  <c r="AS19" i="75"/>
  <c r="AT19" i="3"/>
  <c r="AT19" i="75"/>
  <c r="AU19" i="3"/>
  <c r="AU19" i="75"/>
  <c r="AV19" i="3"/>
  <c r="AV19" i="75"/>
  <c r="AW19" i="3"/>
  <c r="AW19" i="75"/>
  <c r="AX19" i="3"/>
  <c r="AX19" i="75"/>
  <c r="AY19" i="3"/>
  <c r="AY19" i="75"/>
  <c r="AZ19" i="3"/>
  <c r="AZ19" i="75"/>
  <c r="BA19" i="3"/>
  <c r="BA19" i="75"/>
  <c r="BB19" i="3"/>
  <c r="BB19" i="75"/>
  <c r="BC19" i="3"/>
  <c r="BC19" i="75"/>
  <c r="BD19" i="3"/>
  <c r="BD19" i="75"/>
  <c r="BE19" i="3"/>
  <c r="BE19" i="75"/>
  <c r="BF19" i="3"/>
  <c r="BF19" i="75"/>
  <c r="BG19" i="3"/>
  <c r="BG19" i="75"/>
  <c r="BH19" i="3"/>
  <c r="BH19" i="75"/>
  <c r="BI19" i="3"/>
  <c r="BI19" i="75"/>
  <c r="C21" i="3"/>
  <c r="C21" i="75"/>
  <c r="D21" i="3"/>
  <c r="D21" i="75"/>
  <c r="E21" i="3"/>
  <c r="E21" i="75"/>
  <c r="F21" i="3"/>
  <c r="F21" i="75"/>
  <c r="G21" i="3"/>
  <c r="G21" i="75"/>
  <c r="H21" i="3"/>
  <c r="H21" i="75"/>
  <c r="I21" i="3"/>
  <c r="I21" i="75"/>
  <c r="J21" i="3"/>
  <c r="J21" i="75"/>
  <c r="K21" i="3"/>
  <c r="K21" i="75"/>
  <c r="L21" i="3"/>
  <c r="L21" i="75"/>
  <c r="M21" i="3"/>
  <c r="M21" i="75"/>
  <c r="N21" i="3"/>
  <c r="N21" i="75"/>
  <c r="O21" i="3"/>
  <c r="O21" i="75"/>
  <c r="P21" i="3"/>
  <c r="P21" i="75"/>
  <c r="Q21" i="3"/>
  <c r="Q21" i="75"/>
  <c r="R21" i="3"/>
  <c r="R21" i="75"/>
  <c r="S21" i="3"/>
  <c r="S21" i="75"/>
  <c r="T21" i="3"/>
  <c r="T21" i="75"/>
  <c r="U21" i="3"/>
  <c r="U21" i="75"/>
  <c r="V21" i="3"/>
  <c r="V21" i="75"/>
  <c r="W21" i="3"/>
  <c r="W21" i="75"/>
  <c r="X21" i="3"/>
  <c r="X21" i="75"/>
  <c r="Y21" i="3"/>
  <c r="Y21" i="75"/>
  <c r="Z21" i="3"/>
  <c r="Z21" i="75"/>
  <c r="AA21" i="3"/>
  <c r="AA21" i="75"/>
  <c r="AB21" i="3"/>
  <c r="AB21" i="75"/>
  <c r="AC21" i="3"/>
  <c r="AC21" i="75"/>
  <c r="AD21" i="3"/>
  <c r="AD21" i="75"/>
  <c r="AE21" i="3"/>
  <c r="AE21" i="75"/>
  <c r="AF21" i="3"/>
  <c r="AF21" i="75"/>
  <c r="AG21" i="3"/>
  <c r="AG21" i="75"/>
  <c r="AH21" i="3"/>
  <c r="AH21" i="75"/>
  <c r="AI21" i="3"/>
  <c r="AI21" i="75"/>
  <c r="AJ21" i="3"/>
  <c r="AJ21" i="75"/>
  <c r="AK21" i="3"/>
  <c r="AK21" i="75"/>
  <c r="AL21" i="3"/>
  <c r="AL21" i="75"/>
  <c r="AM21" i="3"/>
  <c r="AM21" i="75"/>
  <c r="AN21" i="3"/>
  <c r="AN21" i="75"/>
  <c r="AO21" i="3"/>
  <c r="AO21" i="75"/>
  <c r="AP21" i="3"/>
  <c r="AP21" i="75"/>
  <c r="AQ21" i="3"/>
  <c r="AQ21" i="75"/>
  <c r="AR21" i="3"/>
  <c r="AR21" i="75"/>
  <c r="AS21" i="3"/>
  <c r="AS21" i="75"/>
  <c r="AT21" i="3"/>
  <c r="AT21" i="75"/>
  <c r="AU21" i="3"/>
  <c r="AU21" i="75"/>
  <c r="AV21" i="3"/>
  <c r="AV21" i="75"/>
  <c r="AW21" i="3"/>
  <c r="AW21" i="75"/>
  <c r="AX21" i="3"/>
  <c r="AX21" i="75"/>
  <c r="AY21" i="3"/>
  <c r="AY21" i="75"/>
  <c r="AZ21" i="3"/>
  <c r="AZ21" i="75"/>
  <c r="BA21" i="3"/>
  <c r="BA21" i="75"/>
  <c r="BB21" i="3"/>
  <c r="BB21" i="75"/>
  <c r="BC21" i="3"/>
  <c r="BC21" i="75"/>
  <c r="BD21" i="3"/>
  <c r="BD21" i="75"/>
  <c r="BE21" i="3"/>
  <c r="BE21" i="75"/>
  <c r="BF21" i="3"/>
  <c r="BF21" i="75"/>
  <c r="BG21" i="3"/>
  <c r="BG21" i="75"/>
  <c r="BH21" i="3"/>
  <c r="BH21" i="75"/>
  <c r="BI21" i="3"/>
  <c r="BI21" i="75"/>
  <c r="C22" i="3"/>
  <c r="C22" i="75"/>
  <c r="D22" i="3"/>
  <c r="D22" i="75"/>
  <c r="E22" i="3"/>
  <c r="E22" i="75"/>
  <c r="F22" i="3"/>
  <c r="F22" i="75"/>
  <c r="G22" i="3"/>
  <c r="G22" i="75"/>
  <c r="H22" i="3"/>
  <c r="H22" i="75"/>
  <c r="I22" i="3"/>
  <c r="I22" i="75"/>
  <c r="J22" i="3"/>
  <c r="J22" i="75"/>
  <c r="K22" i="3"/>
  <c r="K22" i="75"/>
  <c r="L22" i="3"/>
  <c r="L22" i="75"/>
  <c r="M22" i="3"/>
  <c r="M22" i="75"/>
  <c r="N22" i="3"/>
  <c r="N22" i="75"/>
  <c r="O22" i="3"/>
  <c r="O22" i="75"/>
  <c r="P22" i="3"/>
  <c r="P22" i="75"/>
  <c r="Q22" i="3"/>
  <c r="Q22" i="75"/>
  <c r="R22" i="3"/>
  <c r="R22" i="75"/>
  <c r="S22" i="3"/>
  <c r="S22" i="75"/>
  <c r="T22" i="3"/>
  <c r="T22" i="75"/>
  <c r="U22" i="3"/>
  <c r="U22" i="75"/>
  <c r="V22" i="3"/>
  <c r="V22" i="75"/>
  <c r="W22" i="3"/>
  <c r="W22" i="75"/>
  <c r="X22" i="3"/>
  <c r="X22" i="75"/>
  <c r="Y22" i="3"/>
  <c r="Y22" i="75"/>
  <c r="Z22" i="3"/>
  <c r="Z22" i="75"/>
  <c r="AA22" i="3"/>
  <c r="AA22" i="75"/>
  <c r="AB22" i="3"/>
  <c r="AB22" i="75"/>
  <c r="AC22" i="3"/>
  <c r="AC22" i="75"/>
  <c r="AD22" i="3"/>
  <c r="AD22" i="75"/>
  <c r="AE22" i="3"/>
  <c r="AE22" i="75"/>
  <c r="AF22" i="3"/>
  <c r="AF22" i="75"/>
  <c r="AG22" i="3"/>
  <c r="AG22" i="75"/>
  <c r="AH22" i="3"/>
  <c r="AH22" i="75"/>
  <c r="AI22" i="3"/>
  <c r="AI22" i="75"/>
  <c r="AJ22" i="3"/>
  <c r="AJ22" i="75"/>
  <c r="AK22" i="3"/>
  <c r="AK22" i="75"/>
  <c r="AL22" i="3"/>
  <c r="AL22" i="75"/>
  <c r="AM22" i="3"/>
  <c r="AM22" i="75"/>
  <c r="AN22" i="3"/>
  <c r="AN22" i="75"/>
  <c r="AO22" i="3"/>
  <c r="AO22" i="75"/>
  <c r="AP22" i="3"/>
  <c r="AP22" i="75"/>
  <c r="AQ22" i="3"/>
  <c r="AQ22" i="75"/>
  <c r="AR22" i="3"/>
  <c r="AR22" i="75"/>
  <c r="AS22" i="3"/>
  <c r="AS22" i="75"/>
  <c r="AT22" i="3"/>
  <c r="AT22" i="75"/>
  <c r="AU22" i="3"/>
  <c r="AU22" i="75"/>
  <c r="AV22" i="3"/>
  <c r="AV22" i="75"/>
  <c r="AW22" i="3"/>
  <c r="AW22" i="75"/>
  <c r="AX22" i="3"/>
  <c r="AX22" i="75"/>
  <c r="AY22" i="3"/>
  <c r="AY22" i="75"/>
  <c r="AZ22" i="3"/>
  <c r="AZ22" i="75"/>
  <c r="BA22" i="3"/>
  <c r="BA22" i="75"/>
  <c r="BB22" i="3"/>
  <c r="BB22" i="75"/>
  <c r="BC22" i="3"/>
  <c r="BC22" i="75"/>
  <c r="BD22" i="3"/>
  <c r="BD22" i="75"/>
  <c r="BE22" i="3"/>
  <c r="BE22" i="75"/>
  <c r="BF22" i="3"/>
  <c r="BF22" i="75"/>
  <c r="BG22" i="3"/>
  <c r="BG22" i="75"/>
  <c r="BH22" i="3"/>
  <c r="BH22" i="75"/>
  <c r="BI22" i="3"/>
  <c r="BI22" i="75"/>
  <c r="C23" i="3"/>
  <c r="C23" i="75"/>
  <c r="D23" i="3"/>
  <c r="D23" i="75"/>
  <c r="E23" i="3"/>
  <c r="E23" i="75"/>
  <c r="F23" i="3"/>
  <c r="F23" i="75"/>
  <c r="G23" i="3"/>
  <c r="G23" i="75"/>
  <c r="H23" i="3"/>
  <c r="H23" i="75"/>
  <c r="I23" i="3"/>
  <c r="I23" i="75"/>
  <c r="J23" i="3"/>
  <c r="J23" i="75"/>
  <c r="K23" i="3"/>
  <c r="K23" i="75"/>
  <c r="L23" i="3"/>
  <c r="L23" i="75"/>
  <c r="M23" i="3"/>
  <c r="M23" i="75"/>
  <c r="N23" i="3"/>
  <c r="N23" i="75"/>
  <c r="O23" i="3"/>
  <c r="O23" i="75"/>
  <c r="P23" i="3"/>
  <c r="P23" i="75"/>
  <c r="Q23" i="3"/>
  <c r="Q23" i="75"/>
  <c r="R23" i="3"/>
  <c r="R23" i="75"/>
  <c r="S23" i="3"/>
  <c r="S23" i="75"/>
  <c r="T23" i="3"/>
  <c r="T23" i="75"/>
  <c r="U23" i="3"/>
  <c r="U23" i="75"/>
  <c r="V23" i="3"/>
  <c r="V23" i="75"/>
  <c r="W23" i="3"/>
  <c r="W23" i="75"/>
  <c r="X23" i="3"/>
  <c r="X23" i="75"/>
  <c r="Y23" i="3"/>
  <c r="Y23" i="75"/>
  <c r="Z23" i="3"/>
  <c r="Z23" i="75"/>
  <c r="AA23" i="3"/>
  <c r="AA23" i="75"/>
  <c r="AB23" i="3"/>
  <c r="AB23" i="75"/>
  <c r="AC23" i="3"/>
  <c r="AC23" i="75"/>
  <c r="AD23" i="3"/>
  <c r="AD23" i="75"/>
  <c r="AE23" i="3"/>
  <c r="AE23" i="75"/>
  <c r="AF23" i="3"/>
  <c r="AF23" i="75"/>
  <c r="AG23" i="3"/>
  <c r="AG23" i="75"/>
  <c r="AH23" i="3"/>
  <c r="AH23" i="75"/>
  <c r="AI23" i="3"/>
  <c r="AI23" i="75"/>
  <c r="AJ23" i="3"/>
  <c r="AJ23" i="75"/>
  <c r="AK23" i="3"/>
  <c r="AK23" i="75"/>
  <c r="AL23" i="3"/>
  <c r="AL23" i="75"/>
  <c r="AM23" i="3"/>
  <c r="AM23" i="75"/>
  <c r="AN23" i="3"/>
  <c r="AN23" i="75"/>
  <c r="AO23" i="3"/>
  <c r="AO23" i="75"/>
  <c r="AP23" i="3"/>
  <c r="AP23" i="75"/>
  <c r="AQ23" i="3"/>
  <c r="AQ23" i="75"/>
  <c r="AR23" i="3"/>
  <c r="AR23" i="75"/>
  <c r="AS23" i="3"/>
  <c r="AS23" i="75"/>
  <c r="AT23" i="3"/>
  <c r="AT23" i="75"/>
  <c r="AU23" i="3"/>
  <c r="AU23" i="75"/>
  <c r="AV23" i="3"/>
  <c r="AV23" i="75"/>
  <c r="AW23" i="3"/>
  <c r="AW23" i="75"/>
  <c r="AX23" i="3"/>
  <c r="AX23" i="75"/>
  <c r="AY23" i="3"/>
  <c r="AY23" i="75"/>
  <c r="AZ23" i="3"/>
  <c r="AZ23" i="75"/>
  <c r="BA23" i="3"/>
  <c r="BA23" i="75"/>
  <c r="BB23" i="3"/>
  <c r="BB23" i="75"/>
  <c r="BC23" i="3"/>
  <c r="BC23" i="75"/>
  <c r="BD23" i="3"/>
  <c r="BD23" i="75"/>
  <c r="BE23" i="3"/>
  <c r="BE23" i="75"/>
  <c r="BF23" i="3"/>
  <c r="BF23" i="75"/>
  <c r="BG23" i="3"/>
  <c r="BG23" i="75"/>
  <c r="BH23" i="3"/>
  <c r="BH23" i="75"/>
  <c r="BI23" i="3"/>
  <c r="BI23" i="75"/>
  <c r="C24" i="3"/>
  <c r="C24" i="75"/>
  <c r="D24" i="3"/>
  <c r="D24" i="75"/>
  <c r="E24" i="3"/>
  <c r="E24" i="75"/>
  <c r="F24" i="3"/>
  <c r="F24" i="75"/>
  <c r="G24" i="3"/>
  <c r="G24" i="75"/>
  <c r="H24" i="3"/>
  <c r="H24" i="75"/>
  <c r="I24" i="3"/>
  <c r="I24" i="75"/>
  <c r="J24" i="3"/>
  <c r="J24" i="75"/>
  <c r="K24" i="3"/>
  <c r="K24" i="75"/>
  <c r="L24" i="3"/>
  <c r="L24" i="75"/>
  <c r="M24" i="3"/>
  <c r="M24" i="75"/>
  <c r="N24" i="3"/>
  <c r="N24" i="75"/>
  <c r="O24" i="3"/>
  <c r="O24" i="75"/>
  <c r="P24" i="3"/>
  <c r="P24" i="75"/>
  <c r="Q24" i="3"/>
  <c r="Q24" i="75"/>
  <c r="R24" i="3"/>
  <c r="R24" i="75"/>
  <c r="S24" i="3"/>
  <c r="S24" i="75"/>
  <c r="T24" i="3"/>
  <c r="T24" i="75"/>
  <c r="U24" i="3"/>
  <c r="U24" i="75"/>
  <c r="V24" i="3"/>
  <c r="V24" i="75"/>
  <c r="W24" i="3"/>
  <c r="W24" i="75"/>
  <c r="X24" i="3"/>
  <c r="X24" i="75"/>
  <c r="Y24" i="3"/>
  <c r="Y24" i="75"/>
  <c r="Z24" i="3"/>
  <c r="Z24" i="75"/>
  <c r="AA24" i="3"/>
  <c r="AA24" i="75"/>
  <c r="AB24" i="3"/>
  <c r="AB24" i="75"/>
  <c r="AC24" i="3"/>
  <c r="AC24" i="75"/>
  <c r="AD24" i="3"/>
  <c r="AD24" i="75"/>
  <c r="AE24" i="3"/>
  <c r="AE24" i="75"/>
  <c r="AF24" i="3"/>
  <c r="AF24" i="75"/>
  <c r="AG24" i="3"/>
  <c r="AG24" i="75"/>
  <c r="AH24" i="3"/>
  <c r="AH24" i="75"/>
  <c r="AI24" i="3"/>
  <c r="AI24" i="75"/>
  <c r="AJ24" i="3"/>
  <c r="AJ24" i="75"/>
  <c r="AK24" i="3"/>
  <c r="AK24" i="75"/>
  <c r="AL24" i="3"/>
  <c r="AL24" i="75"/>
  <c r="AM24" i="3"/>
  <c r="AM24" i="75"/>
  <c r="AN24" i="3"/>
  <c r="AN24" i="75"/>
  <c r="AO24" i="3"/>
  <c r="AO24" i="75"/>
  <c r="AP24" i="3"/>
  <c r="AP24" i="75"/>
  <c r="AQ24" i="3"/>
  <c r="AQ24" i="75"/>
  <c r="AR24" i="3"/>
  <c r="AR24" i="75"/>
  <c r="AS24" i="3"/>
  <c r="AS24" i="75"/>
  <c r="AT24" i="3"/>
  <c r="AT24" i="75"/>
  <c r="AU24" i="3"/>
  <c r="AU24" i="75"/>
  <c r="AV24" i="3"/>
  <c r="AV24" i="75"/>
  <c r="AW24" i="3"/>
  <c r="AW24" i="75"/>
  <c r="AX24" i="3"/>
  <c r="AX24" i="75"/>
  <c r="AY24" i="3"/>
  <c r="AY24" i="75"/>
  <c r="AZ24" i="3"/>
  <c r="AZ24" i="75"/>
  <c r="BA24" i="3"/>
  <c r="BA24" i="75"/>
  <c r="BB24" i="3"/>
  <c r="BB24" i="75"/>
  <c r="BC24" i="3"/>
  <c r="BC24" i="75"/>
  <c r="BD24" i="3"/>
  <c r="BD24" i="75"/>
  <c r="BE24" i="3"/>
  <c r="BE24" i="75"/>
  <c r="BF24" i="3"/>
  <c r="BF24" i="75"/>
  <c r="BG24" i="3"/>
  <c r="BG24" i="75"/>
  <c r="BH24" i="3"/>
  <c r="BH24" i="75"/>
  <c r="BI24" i="3"/>
  <c r="BI24" i="75"/>
  <c r="C26" i="3"/>
  <c r="C26" i="75"/>
  <c r="D26" i="3"/>
  <c r="D26" i="75"/>
  <c r="E26" i="3"/>
  <c r="E26" i="75"/>
  <c r="F26" i="3"/>
  <c r="F26" i="75"/>
  <c r="G26" i="3"/>
  <c r="G26" i="75"/>
  <c r="H26" i="3"/>
  <c r="H26" i="75"/>
  <c r="I26" i="3"/>
  <c r="I26" i="75"/>
  <c r="J26" i="3"/>
  <c r="J26" i="75"/>
  <c r="K26" i="3"/>
  <c r="K26" i="75"/>
  <c r="L26" i="3"/>
  <c r="L26" i="75"/>
  <c r="M26" i="3"/>
  <c r="M26" i="75"/>
  <c r="N26" i="3"/>
  <c r="N26" i="75"/>
  <c r="O26" i="3"/>
  <c r="O26" i="75"/>
  <c r="P26" i="3"/>
  <c r="P26" i="75"/>
  <c r="Q26" i="3"/>
  <c r="Q26" i="75"/>
  <c r="R26" i="3"/>
  <c r="R26" i="75"/>
  <c r="S26" i="3"/>
  <c r="S26" i="75"/>
  <c r="T26" i="3"/>
  <c r="T26" i="75"/>
  <c r="U26" i="3"/>
  <c r="U26" i="75"/>
  <c r="V26" i="3"/>
  <c r="V26" i="75"/>
  <c r="W26" i="3"/>
  <c r="W26" i="75"/>
  <c r="X26" i="3"/>
  <c r="X26" i="75"/>
  <c r="Y26" i="3"/>
  <c r="Y26" i="75"/>
  <c r="Z26" i="3"/>
  <c r="Z26" i="75"/>
  <c r="AA26" i="3"/>
  <c r="AA26" i="75"/>
  <c r="AB26" i="3"/>
  <c r="AB26" i="75"/>
  <c r="AC26" i="3"/>
  <c r="AC26" i="75"/>
  <c r="AD26" i="3"/>
  <c r="AD26" i="75"/>
  <c r="AE26" i="3"/>
  <c r="AE26" i="75"/>
  <c r="AF26" i="3"/>
  <c r="AF26" i="75"/>
  <c r="AG26" i="3"/>
  <c r="AG26" i="75"/>
  <c r="AH26" i="3"/>
  <c r="AH26" i="75"/>
  <c r="AI26" i="3"/>
  <c r="AI26" i="75"/>
  <c r="AJ26" i="3"/>
  <c r="AJ26" i="75"/>
  <c r="AK26" i="3"/>
  <c r="AK26" i="75"/>
  <c r="AL26" i="3"/>
  <c r="AL26" i="75"/>
  <c r="AM26" i="3"/>
  <c r="AM26" i="75"/>
  <c r="AN26" i="3"/>
  <c r="AN26" i="75"/>
  <c r="AO26" i="3"/>
  <c r="AO26" i="75"/>
  <c r="AP26" i="3"/>
  <c r="AP26" i="75"/>
  <c r="AQ26" i="3"/>
  <c r="AQ26" i="75"/>
  <c r="AR26" i="3"/>
  <c r="AR26" i="75"/>
  <c r="AS26" i="3"/>
  <c r="AS26" i="75"/>
  <c r="AT26" i="3"/>
  <c r="AT26" i="75"/>
  <c r="AU26" i="3"/>
  <c r="AU26" i="75"/>
  <c r="AV26" i="3"/>
  <c r="AV26" i="75"/>
  <c r="AW26" i="3"/>
  <c r="AW26" i="75"/>
  <c r="AX26" i="3"/>
  <c r="AX26" i="75"/>
  <c r="AY26" i="3"/>
  <c r="AY26" i="75"/>
  <c r="AZ26" i="3"/>
  <c r="AZ26" i="75"/>
  <c r="BA26" i="3"/>
  <c r="BA26" i="75"/>
  <c r="BB26" i="3"/>
  <c r="BB26" i="75"/>
  <c r="BC26" i="3"/>
  <c r="BC26" i="75"/>
  <c r="BD26" i="3"/>
  <c r="BD26" i="75"/>
  <c r="BE26" i="3"/>
  <c r="BE26" i="75"/>
  <c r="BF26" i="3"/>
  <c r="BF26" i="75"/>
  <c r="BG26" i="3"/>
  <c r="BG26" i="75"/>
  <c r="BH26" i="3"/>
  <c r="BH26" i="75"/>
  <c r="BI26" i="3"/>
  <c r="BI26" i="75"/>
  <c r="C27" i="3"/>
  <c r="C27" i="75"/>
  <c r="D27" i="3"/>
  <c r="D27" i="75"/>
  <c r="E27" i="3"/>
  <c r="E27" i="75"/>
  <c r="F27" i="3"/>
  <c r="F27" i="75"/>
  <c r="G27" i="3"/>
  <c r="G27" i="75"/>
  <c r="H27" i="3"/>
  <c r="H27" i="75"/>
  <c r="I27" i="3"/>
  <c r="I27" i="75"/>
  <c r="J27" i="3"/>
  <c r="J27" i="75"/>
  <c r="K27" i="3"/>
  <c r="K27" i="75"/>
  <c r="L27" i="3"/>
  <c r="L27" i="75"/>
  <c r="M27" i="3"/>
  <c r="M27" i="75"/>
  <c r="N27" i="3"/>
  <c r="N27" i="75"/>
  <c r="O27" i="3"/>
  <c r="O27" i="75"/>
  <c r="P27" i="3"/>
  <c r="P27" i="75"/>
  <c r="Q27" i="3"/>
  <c r="Q27" i="75"/>
  <c r="R27" i="3"/>
  <c r="R27" i="75"/>
  <c r="S27" i="3"/>
  <c r="S27" i="75"/>
  <c r="T27" i="3"/>
  <c r="T27" i="75"/>
  <c r="U27" i="3"/>
  <c r="U27" i="75"/>
  <c r="V27" i="3"/>
  <c r="V27" i="75"/>
  <c r="W27" i="3"/>
  <c r="W27" i="75"/>
  <c r="X27" i="3"/>
  <c r="X27" i="75"/>
  <c r="Y27" i="3"/>
  <c r="Y27" i="75"/>
  <c r="Z27" i="3"/>
  <c r="Z27" i="75"/>
  <c r="AA27" i="3"/>
  <c r="AA27" i="75"/>
  <c r="AB27" i="3"/>
  <c r="AB27" i="75"/>
  <c r="AC27" i="3"/>
  <c r="AC27" i="75"/>
  <c r="AD27" i="3"/>
  <c r="AD27" i="75"/>
  <c r="AE27" i="3"/>
  <c r="AE27" i="75"/>
  <c r="AF27" i="3"/>
  <c r="AF27" i="75"/>
  <c r="AG27" i="3"/>
  <c r="AG27" i="75"/>
  <c r="AH27" i="3"/>
  <c r="AH27" i="75"/>
  <c r="AI27" i="3"/>
  <c r="AI27" i="75"/>
  <c r="AJ27" i="3"/>
  <c r="AJ27" i="75"/>
  <c r="AK27" i="3"/>
  <c r="AK27" i="75"/>
  <c r="AL27" i="3"/>
  <c r="AL27" i="75"/>
  <c r="AM27" i="3"/>
  <c r="AM27" i="75"/>
  <c r="AN27" i="3"/>
  <c r="AN27" i="75"/>
  <c r="AO27" i="3"/>
  <c r="AO27" i="75"/>
  <c r="AP27" i="3"/>
  <c r="AP27" i="75"/>
  <c r="AQ27" i="3"/>
  <c r="AQ27" i="75"/>
  <c r="AR27" i="3"/>
  <c r="AR27" i="75"/>
  <c r="AS27" i="3"/>
  <c r="AS27" i="75"/>
  <c r="AT27" i="3"/>
  <c r="AT27" i="75"/>
  <c r="AU27" i="3"/>
  <c r="AU27" i="75"/>
  <c r="AV27" i="3"/>
  <c r="AV27" i="75"/>
  <c r="AW27" i="3"/>
  <c r="AW27" i="75"/>
  <c r="AX27" i="3"/>
  <c r="AX27" i="75"/>
  <c r="AY27" i="3"/>
  <c r="AY27" i="75"/>
  <c r="AZ27" i="3"/>
  <c r="AZ27" i="75"/>
  <c r="BA27" i="3"/>
  <c r="BA27" i="75"/>
  <c r="BB27" i="3"/>
  <c r="BB27" i="75"/>
  <c r="BC27" i="3"/>
  <c r="BC27" i="75"/>
  <c r="BD27" i="3"/>
  <c r="BD27" i="75"/>
  <c r="BE27" i="3"/>
  <c r="BE27" i="75"/>
  <c r="BF27" i="3"/>
  <c r="BF27" i="75"/>
  <c r="BG27" i="3"/>
  <c r="BG27" i="75"/>
  <c r="BH27" i="3"/>
  <c r="BH27" i="75"/>
  <c r="BI27" i="3"/>
  <c r="BI27" i="75"/>
  <c r="C28" i="3"/>
  <c r="C28" i="75"/>
  <c r="D28" i="3"/>
  <c r="D28" i="75"/>
  <c r="E28" i="3"/>
  <c r="E28" i="75"/>
  <c r="F28" i="3"/>
  <c r="F28" i="75"/>
  <c r="G28" i="3"/>
  <c r="G28" i="75"/>
  <c r="H28" i="3"/>
  <c r="H28" i="75"/>
  <c r="I28" i="3"/>
  <c r="I28" i="75"/>
  <c r="J28" i="3"/>
  <c r="J28" i="75"/>
  <c r="K28" i="3"/>
  <c r="K28" i="75"/>
  <c r="L28" i="3"/>
  <c r="L28" i="75"/>
  <c r="M28" i="3"/>
  <c r="M28" i="75"/>
  <c r="N28" i="3"/>
  <c r="N28" i="75"/>
  <c r="O28" i="3"/>
  <c r="O28" i="75"/>
  <c r="P28" i="3"/>
  <c r="P28" i="75"/>
  <c r="Q28" i="3"/>
  <c r="Q28" i="75"/>
  <c r="R28" i="3"/>
  <c r="R28" i="75"/>
  <c r="S28" i="3"/>
  <c r="S28" i="75"/>
  <c r="T28" i="3"/>
  <c r="T28" i="75"/>
  <c r="U28" i="3"/>
  <c r="U28" i="75"/>
  <c r="V28" i="3"/>
  <c r="V28" i="75"/>
  <c r="W28" i="3"/>
  <c r="W28" i="75"/>
  <c r="X28" i="3"/>
  <c r="X28" i="75"/>
  <c r="Y28" i="3"/>
  <c r="Y28" i="75"/>
  <c r="Z28" i="3"/>
  <c r="Z28" i="75"/>
  <c r="AA28" i="3"/>
  <c r="AA28" i="75"/>
  <c r="AB28" i="3"/>
  <c r="AB28" i="75"/>
  <c r="AC28" i="3"/>
  <c r="AC28" i="75"/>
  <c r="AD28" i="3"/>
  <c r="AD28" i="75"/>
  <c r="AE28" i="3"/>
  <c r="AE28" i="75"/>
  <c r="AF28" i="3"/>
  <c r="AF28" i="75"/>
  <c r="AG28" i="3"/>
  <c r="AG28" i="75"/>
  <c r="AH28" i="3"/>
  <c r="AH28" i="75"/>
  <c r="AI28" i="3"/>
  <c r="AI28" i="75"/>
  <c r="AJ28" i="3"/>
  <c r="AJ28" i="75"/>
  <c r="AK28" i="3"/>
  <c r="AK28" i="75"/>
  <c r="AL28" i="3"/>
  <c r="AL28" i="75"/>
  <c r="AM28" i="3"/>
  <c r="AM28" i="75"/>
  <c r="AN28" i="3"/>
  <c r="AN28" i="75"/>
  <c r="AO28" i="3"/>
  <c r="AO28" i="75"/>
  <c r="AP28" i="3"/>
  <c r="AP28" i="75"/>
  <c r="AQ28" i="3"/>
  <c r="AQ28" i="75"/>
  <c r="AR28" i="3"/>
  <c r="AR28" i="75"/>
  <c r="AS28" i="3"/>
  <c r="AS28" i="75"/>
  <c r="AT28" i="3"/>
  <c r="AT28" i="75"/>
  <c r="AU28" i="3"/>
  <c r="AU28" i="75"/>
  <c r="AV28" i="3"/>
  <c r="AV28" i="75"/>
  <c r="AW28" i="3"/>
  <c r="AW28" i="75"/>
  <c r="AX28" i="3"/>
  <c r="AX28" i="75"/>
  <c r="AY28" i="3"/>
  <c r="AY28" i="75"/>
  <c r="AZ28" i="3"/>
  <c r="AZ28" i="75"/>
  <c r="BA28" i="3"/>
  <c r="BA28" i="75"/>
  <c r="BB28" i="3"/>
  <c r="BB28" i="75"/>
  <c r="BC28" i="3"/>
  <c r="BC28" i="75"/>
  <c r="BD28" i="3"/>
  <c r="BD28" i="75"/>
  <c r="BE28" i="3"/>
  <c r="BE28" i="75"/>
  <c r="BF28" i="3"/>
  <c r="BF28" i="75"/>
  <c r="BG28" i="3"/>
  <c r="BG28" i="75"/>
  <c r="BH28" i="3"/>
  <c r="BH28" i="75"/>
  <c r="BI28" i="3"/>
  <c r="BI28" i="75"/>
  <c r="C29" i="3"/>
  <c r="C29" i="75"/>
  <c r="D29" i="3"/>
  <c r="D29" i="75"/>
  <c r="E29" i="3"/>
  <c r="E29" i="75"/>
  <c r="F29" i="3"/>
  <c r="F29" i="75"/>
  <c r="G29" i="3"/>
  <c r="G29" i="75"/>
  <c r="H29" i="3"/>
  <c r="H29" i="75"/>
  <c r="I29" i="3"/>
  <c r="I29" i="75"/>
  <c r="J29" i="3"/>
  <c r="J29" i="75"/>
  <c r="K29" i="3"/>
  <c r="K29" i="75"/>
  <c r="L29" i="3"/>
  <c r="L29" i="75"/>
  <c r="M29" i="3"/>
  <c r="M29" i="75"/>
  <c r="N29" i="3"/>
  <c r="N29" i="75"/>
  <c r="O29" i="3"/>
  <c r="O29" i="75"/>
  <c r="P29" i="3"/>
  <c r="P29" i="75"/>
  <c r="Q29" i="3"/>
  <c r="Q29" i="75"/>
  <c r="R29" i="3"/>
  <c r="R29" i="75"/>
  <c r="S29" i="3"/>
  <c r="S29" i="75"/>
  <c r="T29" i="3"/>
  <c r="T29" i="75"/>
  <c r="U29" i="3"/>
  <c r="U29" i="75"/>
  <c r="V29" i="3"/>
  <c r="V29" i="75"/>
  <c r="W29" i="3"/>
  <c r="W29" i="75"/>
  <c r="X29" i="3"/>
  <c r="X29" i="75"/>
  <c r="Y29" i="3"/>
  <c r="Y29" i="75"/>
  <c r="Z29" i="3"/>
  <c r="Z29" i="75"/>
  <c r="AA29" i="3"/>
  <c r="AA29" i="75"/>
  <c r="AB29" i="3"/>
  <c r="AB29" i="75"/>
  <c r="AC29" i="3"/>
  <c r="AC29" i="75"/>
  <c r="AD29" i="3"/>
  <c r="AD29" i="75"/>
  <c r="AE29" i="3"/>
  <c r="AE29" i="75"/>
  <c r="AF29" i="3"/>
  <c r="AF29" i="75"/>
  <c r="AG29" i="3"/>
  <c r="AG29" i="75"/>
  <c r="AH29" i="3"/>
  <c r="AH29" i="75"/>
  <c r="AI29" i="3"/>
  <c r="AI29" i="75"/>
  <c r="AJ29" i="3"/>
  <c r="AJ29" i="75"/>
  <c r="AK29" i="3"/>
  <c r="AK29" i="75"/>
  <c r="AL29" i="3"/>
  <c r="AL29" i="75"/>
  <c r="AM29" i="3"/>
  <c r="AM29" i="75"/>
  <c r="AN29" i="3"/>
  <c r="AN29" i="75"/>
  <c r="AO29" i="3"/>
  <c r="AO29" i="75"/>
  <c r="AP29" i="3"/>
  <c r="AP29" i="75"/>
  <c r="AQ29" i="3"/>
  <c r="AQ29" i="75"/>
  <c r="AR29" i="3"/>
  <c r="AR29" i="75"/>
  <c r="AS29" i="3"/>
  <c r="AS29" i="75"/>
  <c r="AT29" i="3"/>
  <c r="AT29" i="75"/>
  <c r="AU29" i="3"/>
  <c r="AU29" i="75"/>
  <c r="AV29" i="3"/>
  <c r="AV29" i="75"/>
  <c r="AW29" i="3"/>
  <c r="AW29" i="75"/>
  <c r="AX29" i="3"/>
  <c r="AX29" i="75"/>
  <c r="AY29" i="3"/>
  <c r="AY29" i="75"/>
  <c r="AZ29" i="3"/>
  <c r="AZ29" i="75"/>
  <c r="BA29" i="3"/>
  <c r="BA29" i="75"/>
  <c r="BB29" i="3"/>
  <c r="BB29" i="75"/>
  <c r="BC29" i="3"/>
  <c r="BC29" i="75"/>
  <c r="BD29" i="3"/>
  <c r="BD29" i="75"/>
  <c r="BE29" i="3"/>
  <c r="BE29" i="75"/>
  <c r="BF29" i="3"/>
  <c r="BF29" i="75"/>
  <c r="BG29" i="3"/>
  <c r="BG29" i="75"/>
  <c r="BH29" i="3"/>
  <c r="BH29" i="75"/>
  <c r="BI29" i="3"/>
  <c r="BI29" i="75"/>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BE3" i="99"/>
  <c r="BF3" i="99"/>
  <c r="BG3" i="99"/>
  <c r="BH3" i="99"/>
  <c r="BI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BE4" i="99"/>
  <c r="BF4" i="99"/>
  <c r="BG4" i="99"/>
  <c r="BH4" i="99"/>
  <c r="BI4"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B6" i="99"/>
  <c r="BC6" i="99"/>
  <c r="BD6" i="99"/>
  <c r="BE6" i="99"/>
  <c r="BF6" i="99"/>
  <c r="BG6" i="99"/>
  <c r="BH6" i="99"/>
  <c r="BI6" i="99"/>
  <c r="C7" i="99"/>
  <c r="D7" i="99"/>
  <c r="E7" i="99"/>
  <c r="F7" i="99"/>
  <c r="G7" i="99"/>
  <c r="H7" i="99"/>
  <c r="I7" i="99"/>
  <c r="J7" i="99"/>
  <c r="K7" i="99"/>
  <c r="L7" i="99"/>
  <c r="M7" i="99"/>
  <c r="N7" i="99"/>
  <c r="O7" i="99"/>
  <c r="P7" i="99"/>
  <c r="Q7" i="99"/>
  <c r="R7" i="99"/>
  <c r="S7" i="99"/>
  <c r="T7" i="99"/>
  <c r="U7" i="99"/>
  <c r="V7" i="99"/>
  <c r="W7" i="99"/>
  <c r="X7" i="99"/>
  <c r="Y7" i="99"/>
  <c r="Z7" i="99"/>
  <c r="AA7" i="99"/>
  <c r="AB7" i="99"/>
  <c r="AC7" i="99"/>
  <c r="AD7" i="99"/>
  <c r="AE7" i="99"/>
  <c r="AF7" i="99"/>
  <c r="AG7" i="99"/>
  <c r="AH7" i="99"/>
  <c r="AI7" i="99"/>
  <c r="AJ7" i="99"/>
  <c r="AK7" i="99"/>
  <c r="AL7" i="99"/>
  <c r="AM7" i="99"/>
  <c r="AN7" i="99"/>
  <c r="AO7" i="99"/>
  <c r="AP7" i="99"/>
  <c r="AQ7" i="99"/>
  <c r="AR7" i="99"/>
  <c r="AS7" i="99"/>
  <c r="AT7" i="99"/>
  <c r="AU7" i="99"/>
  <c r="AV7" i="99"/>
  <c r="AW7" i="99"/>
  <c r="AX7" i="99"/>
  <c r="AY7" i="99"/>
  <c r="AZ7" i="99"/>
  <c r="BA7" i="99"/>
  <c r="BB7" i="99"/>
  <c r="BC7" i="99"/>
  <c r="BD7" i="99"/>
  <c r="BE7" i="99"/>
  <c r="BF7" i="99"/>
  <c r="BG7" i="99"/>
  <c r="BH7" i="99"/>
  <c r="BI7" i="99"/>
  <c r="C9" i="99"/>
  <c r="D9" i="99"/>
  <c r="E9" i="99"/>
  <c r="F9" i="99"/>
  <c r="G9" i="99"/>
  <c r="H9" i="99"/>
  <c r="I9" i="99"/>
  <c r="J9" i="99"/>
  <c r="K9" i="99"/>
  <c r="L9" i="99"/>
  <c r="M9" i="99"/>
  <c r="N9" i="99"/>
  <c r="O9" i="99"/>
  <c r="P9" i="99"/>
  <c r="Q9" i="99"/>
  <c r="R9" i="99"/>
  <c r="S9" i="99"/>
  <c r="T9" i="99"/>
  <c r="U9" i="99"/>
  <c r="V9" i="99"/>
  <c r="W9" i="99"/>
  <c r="X9" i="99"/>
  <c r="Y9" i="99"/>
  <c r="Z9" i="99"/>
  <c r="AA9" i="99"/>
  <c r="AB9" i="99"/>
  <c r="AC9" i="99"/>
  <c r="AD9" i="99"/>
  <c r="AE9" i="99"/>
  <c r="AF9" i="99"/>
  <c r="AG9" i="99"/>
  <c r="AH9" i="99"/>
  <c r="AI9" i="99"/>
  <c r="AJ9" i="99"/>
  <c r="AK9" i="99"/>
  <c r="AL9" i="99"/>
  <c r="AM9" i="99"/>
  <c r="AN9" i="99"/>
  <c r="AO9" i="99"/>
  <c r="AP9" i="99"/>
  <c r="AQ9" i="99"/>
  <c r="AR9" i="99"/>
  <c r="AS9" i="99"/>
  <c r="AT9" i="99"/>
  <c r="AU9" i="99"/>
  <c r="AV9" i="99"/>
  <c r="AW9" i="99"/>
  <c r="AX9" i="99"/>
  <c r="AY9" i="99"/>
  <c r="AZ9" i="99"/>
  <c r="BA9" i="99"/>
  <c r="BB9" i="99"/>
  <c r="BC9" i="99"/>
  <c r="BD9" i="99"/>
  <c r="BE9" i="99"/>
  <c r="BF9" i="99"/>
  <c r="BG9" i="99"/>
  <c r="BH9" i="99"/>
  <c r="BI9" i="99"/>
  <c r="C10" i="99"/>
  <c r="D10" i="99"/>
  <c r="E10" i="99"/>
  <c r="F10" i="99"/>
  <c r="G10" i="99"/>
  <c r="H10" i="99"/>
  <c r="I10" i="99"/>
  <c r="J10" i="99"/>
  <c r="K10" i="99"/>
  <c r="L10" i="99"/>
  <c r="M10" i="99"/>
  <c r="N10" i="99"/>
  <c r="O10" i="99"/>
  <c r="P10" i="99"/>
  <c r="Q10" i="99"/>
  <c r="R10" i="99"/>
  <c r="S10" i="99"/>
  <c r="T10" i="99"/>
  <c r="U10" i="99"/>
  <c r="V10" i="99"/>
  <c r="W10" i="99"/>
  <c r="X10" i="99"/>
  <c r="Y10" i="99"/>
  <c r="Z10" i="99"/>
  <c r="AA10" i="99"/>
  <c r="AB10" i="99"/>
  <c r="AC10" i="99"/>
  <c r="AD10" i="99"/>
  <c r="AE10" i="99"/>
  <c r="AF10" i="99"/>
  <c r="AG10" i="99"/>
  <c r="AH10" i="99"/>
  <c r="AI10" i="99"/>
  <c r="AJ10" i="99"/>
  <c r="AK10" i="99"/>
  <c r="AL10" i="99"/>
  <c r="AM10" i="99"/>
  <c r="AN10" i="99"/>
  <c r="AO10" i="99"/>
  <c r="AP10" i="99"/>
  <c r="AQ10" i="99"/>
  <c r="AR10" i="99"/>
  <c r="AS10" i="99"/>
  <c r="AT10" i="99"/>
  <c r="AU10" i="99"/>
  <c r="AV10" i="99"/>
  <c r="AW10" i="99"/>
  <c r="AX10" i="99"/>
  <c r="AY10" i="99"/>
  <c r="AZ10" i="99"/>
  <c r="BA10" i="99"/>
  <c r="BB10" i="99"/>
  <c r="BC10" i="99"/>
  <c r="BD10" i="99"/>
  <c r="BE10" i="99"/>
  <c r="BF10" i="99"/>
  <c r="BG10" i="99"/>
  <c r="BH10" i="99"/>
  <c r="BI10" i="99"/>
  <c r="C12" i="99"/>
  <c r="D12" i="99"/>
  <c r="E12" i="99"/>
  <c r="F12" i="99"/>
  <c r="G12" i="99"/>
  <c r="H12" i="99"/>
  <c r="I12" i="99"/>
  <c r="J12" i="99"/>
  <c r="K12" i="99"/>
  <c r="L12" i="99"/>
  <c r="M12" i="99"/>
  <c r="N12" i="99"/>
  <c r="O12" i="99"/>
  <c r="P12" i="99"/>
  <c r="Q12" i="99"/>
  <c r="R12" i="99"/>
  <c r="S12" i="99"/>
  <c r="T12" i="99"/>
  <c r="U12" i="99"/>
  <c r="V12" i="99"/>
  <c r="W12" i="99"/>
  <c r="X12" i="99"/>
  <c r="Y12" i="99"/>
  <c r="Z12" i="99"/>
  <c r="AA12" i="99"/>
  <c r="AB12" i="99"/>
  <c r="AC12" i="99"/>
  <c r="AD12" i="99"/>
  <c r="AE12" i="99"/>
  <c r="AF12" i="99"/>
  <c r="AG12" i="99"/>
  <c r="AH12" i="99"/>
  <c r="AI12" i="99"/>
  <c r="AJ12" i="99"/>
  <c r="AK12" i="99"/>
  <c r="AL12" i="99"/>
  <c r="AM12" i="99"/>
  <c r="AN12" i="99"/>
  <c r="AO12" i="99"/>
  <c r="AP12" i="99"/>
  <c r="AQ12" i="99"/>
  <c r="AR12" i="99"/>
  <c r="AS12" i="99"/>
  <c r="AT12" i="99"/>
  <c r="AU12" i="99"/>
  <c r="AV12" i="99"/>
  <c r="AW12" i="99"/>
  <c r="AX12" i="99"/>
  <c r="AY12" i="99"/>
  <c r="AZ12" i="99"/>
  <c r="BA12" i="99"/>
  <c r="BB12" i="99"/>
  <c r="BC12" i="99"/>
  <c r="BD12" i="99"/>
  <c r="BE12" i="99"/>
  <c r="BF12" i="99"/>
  <c r="BG12" i="99"/>
  <c r="BH12" i="99"/>
  <c r="BI12" i="99"/>
  <c r="C13" i="99"/>
  <c r="D13" i="99"/>
  <c r="E13" i="99"/>
  <c r="F13" i="99"/>
  <c r="G13" i="99"/>
  <c r="H13" i="99"/>
  <c r="I13" i="99"/>
  <c r="J13" i="99"/>
  <c r="K13" i="99"/>
  <c r="L13" i="99"/>
  <c r="M13" i="99"/>
  <c r="N13" i="99"/>
  <c r="O13" i="99"/>
  <c r="P13" i="99"/>
  <c r="Q13" i="99"/>
  <c r="R13" i="99"/>
  <c r="S13" i="99"/>
  <c r="T13" i="99"/>
  <c r="U13" i="99"/>
  <c r="V13" i="99"/>
  <c r="W13" i="99"/>
  <c r="X13" i="99"/>
  <c r="Y13" i="99"/>
  <c r="Z13" i="99"/>
  <c r="AA13" i="99"/>
  <c r="AB13" i="99"/>
  <c r="AC13" i="99"/>
  <c r="AD13" i="99"/>
  <c r="AE13" i="99"/>
  <c r="AF13" i="99"/>
  <c r="AG13" i="99"/>
  <c r="AH13" i="99"/>
  <c r="AI13" i="99"/>
  <c r="AJ13" i="99"/>
  <c r="AK13" i="99"/>
  <c r="AL13" i="99"/>
  <c r="AM13" i="99"/>
  <c r="AN13" i="99"/>
  <c r="AO13" i="99"/>
  <c r="AP13" i="99"/>
  <c r="AQ13" i="99"/>
  <c r="AR13" i="99"/>
  <c r="AS13" i="99"/>
  <c r="AT13" i="99"/>
  <c r="AU13" i="99"/>
  <c r="AV13" i="99"/>
  <c r="AW13" i="99"/>
  <c r="AX13" i="99"/>
  <c r="AY13" i="99"/>
  <c r="AZ13" i="99"/>
  <c r="BA13" i="99"/>
  <c r="BB13" i="99"/>
  <c r="BC13" i="99"/>
  <c r="BD13" i="99"/>
  <c r="BE13" i="99"/>
  <c r="BF13" i="99"/>
  <c r="BG13" i="99"/>
  <c r="BH13" i="99"/>
  <c r="BI13" i="99"/>
  <c r="C15" i="99"/>
  <c r="D15" i="99"/>
  <c r="E15" i="99"/>
  <c r="F15" i="99"/>
  <c r="G15" i="99"/>
  <c r="H15" i="99"/>
  <c r="I15" i="99"/>
  <c r="J15" i="99"/>
  <c r="K15" i="99"/>
  <c r="L15" i="99"/>
  <c r="M15" i="99"/>
  <c r="N15" i="99"/>
  <c r="O15" i="99"/>
  <c r="P15" i="99"/>
  <c r="Q15" i="99"/>
  <c r="R15" i="99"/>
  <c r="S15" i="99"/>
  <c r="T15" i="99"/>
  <c r="U15" i="99"/>
  <c r="V15" i="99"/>
  <c r="W15" i="99"/>
  <c r="X15" i="99"/>
  <c r="Y15" i="99"/>
  <c r="Z15" i="99"/>
  <c r="AA15" i="99"/>
  <c r="AB15" i="99"/>
  <c r="AC15" i="99"/>
  <c r="AD15" i="99"/>
  <c r="AE15" i="99"/>
  <c r="AF15" i="99"/>
  <c r="AG15" i="99"/>
  <c r="AH15" i="99"/>
  <c r="AI15" i="99"/>
  <c r="AJ15" i="99"/>
  <c r="AK15" i="99"/>
  <c r="AL15" i="99"/>
  <c r="AM15" i="99"/>
  <c r="AN15" i="99"/>
  <c r="AO15" i="99"/>
  <c r="AP15" i="99"/>
  <c r="AQ15" i="99"/>
  <c r="AR15" i="99"/>
  <c r="AS15" i="99"/>
  <c r="AT15" i="99"/>
  <c r="AU15" i="99"/>
  <c r="AV15" i="99"/>
  <c r="AW15" i="99"/>
  <c r="AX15" i="99"/>
  <c r="AY15" i="99"/>
  <c r="AZ15" i="99"/>
  <c r="BA15" i="99"/>
  <c r="BB15" i="99"/>
  <c r="BC15" i="99"/>
  <c r="BD15" i="99"/>
  <c r="BE15" i="99"/>
  <c r="BF15" i="99"/>
  <c r="BG15" i="99"/>
  <c r="BH15" i="99"/>
  <c r="BI15" i="99"/>
  <c r="C16" i="99"/>
  <c r="D16" i="99"/>
  <c r="E16" i="99"/>
  <c r="F16" i="99"/>
  <c r="G16" i="99"/>
  <c r="H16" i="99"/>
  <c r="I16" i="99"/>
  <c r="J16" i="99"/>
  <c r="K16" i="99"/>
  <c r="L16" i="99"/>
  <c r="M16" i="99"/>
  <c r="N16" i="99"/>
  <c r="O16" i="99"/>
  <c r="P16" i="99"/>
  <c r="Q16" i="99"/>
  <c r="R16" i="99"/>
  <c r="S16" i="99"/>
  <c r="T16" i="99"/>
  <c r="U16" i="99"/>
  <c r="V16" i="99"/>
  <c r="W16" i="99"/>
  <c r="X16" i="99"/>
  <c r="Y16" i="99"/>
  <c r="Z16" i="99"/>
  <c r="AA16" i="99"/>
  <c r="AB16" i="99"/>
  <c r="AC16" i="99"/>
  <c r="AD16" i="99"/>
  <c r="AE16" i="99"/>
  <c r="AF16" i="99"/>
  <c r="AG16" i="99"/>
  <c r="AH16" i="99"/>
  <c r="AI16" i="99"/>
  <c r="AJ16" i="99"/>
  <c r="AK16" i="99"/>
  <c r="AL16" i="99"/>
  <c r="AM16" i="99"/>
  <c r="AN16" i="99"/>
  <c r="AO16" i="99"/>
  <c r="AP16" i="99"/>
  <c r="AQ16" i="99"/>
  <c r="AR16" i="99"/>
  <c r="AS16" i="99"/>
  <c r="AT16" i="99"/>
  <c r="AU16" i="99"/>
  <c r="AV16" i="99"/>
  <c r="AW16" i="99"/>
  <c r="AX16" i="99"/>
  <c r="AY16" i="99"/>
  <c r="AZ16" i="99"/>
  <c r="BA16" i="99"/>
  <c r="BB16" i="99"/>
  <c r="BC16" i="99"/>
  <c r="BD16" i="99"/>
  <c r="BE16" i="99"/>
  <c r="BF16" i="99"/>
  <c r="BG16" i="99"/>
  <c r="BH16" i="99"/>
  <c r="BI16" i="99"/>
  <c r="C18" i="99"/>
  <c r="D18" i="99"/>
  <c r="E18" i="99"/>
  <c r="F18" i="99"/>
  <c r="G18" i="99"/>
  <c r="H18" i="99"/>
  <c r="I18" i="99"/>
  <c r="J18" i="99"/>
  <c r="K18" i="99"/>
  <c r="L18" i="99"/>
  <c r="M18" i="99"/>
  <c r="N18" i="99"/>
  <c r="O18" i="99"/>
  <c r="P18" i="99"/>
  <c r="Q18" i="99"/>
  <c r="R18" i="99"/>
  <c r="S18" i="99"/>
  <c r="T18" i="99"/>
  <c r="U18" i="99"/>
  <c r="V18" i="99"/>
  <c r="W18" i="99"/>
  <c r="X18" i="99"/>
  <c r="Y18" i="99"/>
  <c r="Z18" i="99"/>
  <c r="AA18" i="99"/>
  <c r="AB18" i="99"/>
  <c r="AC18" i="99"/>
  <c r="AD18" i="99"/>
  <c r="AE18" i="99"/>
  <c r="AF18" i="99"/>
  <c r="AG18" i="99"/>
  <c r="AH18" i="99"/>
  <c r="AI18" i="99"/>
  <c r="AJ18" i="99"/>
  <c r="AK18" i="99"/>
  <c r="AL18" i="99"/>
  <c r="AM18" i="99"/>
  <c r="AN18" i="99"/>
  <c r="AO18" i="99"/>
  <c r="AP18" i="99"/>
  <c r="AQ18" i="99"/>
  <c r="AR18" i="99"/>
  <c r="AS18" i="99"/>
  <c r="AT18" i="99"/>
  <c r="AU18" i="99"/>
  <c r="AV18" i="99"/>
  <c r="AW18" i="99"/>
  <c r="AX18" i="99"/>
  <c r="AY18" i="99"/>
  <c r="AZ18" i="99"/>
  <c r="BA18" i="99"/>
  <c r="BB18" i="99"/>
  <c r="BC18" i="99"/>
  <c r="BD18" i="99"/>
  <c r="BE18" i="99"/>
  <c r="BF18" i="99"/>
  <c r="BG18" i="99"/>
  <c r="BH18" i="99"/>
  <c r="BI18" i="99"/>
  <c r="C19" i="99"/>
  <c r="D19" i="99"/>
  <c r="E19" i="99"/>
  <c r="F19" i="99"/>
  <c r="G19" i="99"/>
  <c r="H19" i="99"/>
  <c r="I19" i="99"/>
  <c r="J19" i="99"/>
  <c r="K19" i="99"/>
  <c r="L19" i="99"/>
  <c r="M19" i="99"/>
  <c r="N19" i="99"/>
  <c r="O19" i="99"/>
  <c r="P19" i="99"/>
  <c r="Q19" i="99"/>
  <c r="R19" i="99"/>
  <c r="S19" i="99"/>
  <c r="T19" i="99"/>
  <c r="U19" i="99"/>
  <c r="V19" i="99"/>
  <c r="W19" i="99"/>
  <c r="X19" i="99"/>
  <c r="Y19" i="99"/>
  <c r="Z19" i="99"/>
  <c r="AA19" i="99"/>
  <c r="AB19" i="99"/>
  <c r="AC19" i="99"/>
  <c r="AD19" i="99"/>
  <c r="AE19" i="99"/>
  <c r="AF19" i="99"/>
  <c r="AG19" i="99"/>
  <c r="AH19" i="99"/>
  <c r="AI19" i="99"/>
  <c r="AJ19" i="99"/>
  <c r="AK19" i="99"/>
  <c r="AL19" i="99"/>
  <c r="AM19" i="99"/>
  <c r="AN19" i="99"/>
  <c r="AO19" i="99"/>
  <c r="AP19" i="99"/>
  <c r="AQ19" i="99"/>
  <c r="AR19" i="99"/>
  <c r="AS19" i="99"/>
  <c r="AT19" i="99"/>
  <c r="AU19" i="99"/>
  <c r="AV19" i="99"/>
  <c r="AW19" i="99"/>
  <c r="AX19" i="99"/>
  <c r="AY19" i="99"/>
  <c r="AZ19" i="99"/>
  <c r="BA19" i="99"/>
  <c r="BB19" i="99"/>
  <c r="BC19" i="99"/>
  <c r="BD19" i="99"/>
  <c r="BE19" i="99"/>
  <c r="BF19" i="99"/>
  <c r="BG19" i="99"/>
  <c r="BH19" i="99"/>
  <c r="BI19" i="99"/>
  <c r="C21" i="99"/>
  <c r="D21" i="99"/>
  <c r="E21" i="99"/>
  <c r="F21" i="99"/>
  <c r="G21" i="99"/>
  <c r="H21" i="99"/>
  <c r="I21" i="99"/>
  <c r="J21" i="99"/>
  <c r="K21" i="99"/>
  <c r="L21" i="99"/>
  <c r="M21" i="99"/>
  <c r="N21" i="99"/>
  <c r="O21" i="99"/>
  <c r="P21" i="99"/>
  <c r="Q21" i="99"/>
  <c r="R21" i="99"/>
  <c r="S21" i="99"/>
  <c r="T21" i="99"/>
  <c r="U21" i="99"/>
  <c r="V21" i="99"/>
  <c r="W21" i="99"/>
  <c r="X21" i="99"/>
  <c r="Y21" i="99"/>
  <c r="Z21" i="99"/>
  <c r="AA21" i="99"/>
  <c r="AB21" i="99"/>
  <c r="AC21" i="99"/>
  <c r="AD21" i="99"/>
  <c r="AE21" i="99"/>
  <c r="AF21" i="99"/>
  <c r="AG21" i="99"/>
  <c r="AH21" i="99"/>
  <c r="AI21" i="99"/>
  <c r="AJ21" i="99"/>
  <c r="AK21" i="99"/>
  <c r="AL21" i="99"/>
  <c r="AM21" i="99"/>
  <c r="AN21" i="99"/>
  <c r="AO21" i="99"/>
  <c r="AP21" i="99"/>
  <c r="AQ21" i="99"/>
  <c r="AR21" i="99"/>
  <c r="AS21" i="99"/>
  <c r="AT21" i="99"/>
  <c r="AU21" i="99"/>
  <c r="AV21" i="99"/>
  <c r="AW21" i="99"/>
  <c r="AX21" i="99"/>
  <c r="AY21" i="99"/>
  <c r="AZ21" i="99"/>
  <c r="BA21" i="99"/>
  <c r="BB21" i="99"/>
  <c r="BC21" i="99"/>
  <c r="BD21" i="99"/>
  <c r="BE21" i="99"/>
  <c r="BF21" i="99"/>
  <c r="BG21" i="99"/>
  <c r="BH21" i="99"/>
  <c r="BI21" i="99"/>
  <c r="C22" i="99"/>
  <c r="D22" i="99"/>
  <c r="E22" i="99"/>
  <c r="F22" i="99"/>
  <c r="G22" i="99"/>
  <c r="H22" i="99"/>
  <c r="I22" i="99"/>
  <c r="J22" i="99"/>
  <c r="K22" i="99"/>
  <c r="L22" i="99"/>
  <c r="M22" i="99"/>
  <c r="N22" i="99"/>
  <c r="O22" i="99"/>
  <c r="P22" i="99"/>
  <c r="Q22" i="99"/>
  <c r="R22" i="99"/>
  <c r="S22" i="99"/>
  <c r="T22" i="99"/>
  <c r="U22" i="99"/>
  <c r="V22" i="99"/>
  <c r="W22" i="99"/>
  <c r="X22" i="99"/>
  <c r="Y22" i="99"/>
  <c r="Z22" i="99"/>
  <c r="AA22" i="99"/>
  <c r="AB22" i="99"/>
  <c r="AC22" i="99"/>
  <c r="AD22" i="99"/>
  <c r="AE22" i="99"/>
  <c r="AF22" i="99"/>
  <c r="AG22" i="99"/>
  <c r="AH22" i="99"/>
  <c r="AI22" i="99"/>
  <c r="AJ22" i="99"/>
  <c r="AK22" i="99"/>
  <c r="AL22" i="99"/>
  <c r="AM22" i="99"/>
  <c r="AN22" i="99"/>
  <c r="AO22" i="99"/>
  <c r="AP22" i="99"/>
  <c r="AQ22" i="99"/>
  <c r="AR22" i="99"/>
  <c r="AS22" i="99"/>
  <c r="AT22" i="99"/>
  <c r="AU22" i="99"/>
  <c r="AV22" i="99"/>
  <c r="AW22" i="99"/>
  <c r="AX22" i="99"/>
  <c r="AY22" i="99"/>
  <c r="AZ22" i="99"/>
  <c r="BA22" i="99"/>
  <c r="BB22" i="99"/>
  <c r="BC22" i="99"/>
  <c r="BD22" i="99"/>
  <c r="BE22" i="99"/>
  <c r="BF22" i="99"/>
  <c r="BG22" i="99"/>
  <c r="BH22" i="99"/>
  <c r="BI22" i="99"/>
  <c r="C23" i="99"/>
  <c r="D23" i="99"/>
  <c r="E23" i="99"/>
  <c r="F23" i="99"/>
  <c r="G23" i="99"/>
  <c r="H23" i="99"/>
  <c r="I23" i="99"/>
  <c r="J23" i="99"/>
  <c r="K23" i="99"/>
  <c r="L23" i="99"/>
  <c r="M23" i="99"/>
  <c r="N23" i="99"/>
  <c r="O23" i="99"/>
  <c r="P23" i="99"/>
  <c r="Q23" i="99"/>
  <c r="R23" i="99"/>
  <c r="S23" i="99"/>
  <c r="T23" i="99"/>
  <c r="U23" i="99"/>
  <c r="V23" i="99"/>
  <c r="W23" i="99"/>
  <c r="X23" i="99"/>
  <c r="Y23" i="99"/>
  <c r="Z23" i="99"/>
  <c r="AA23" i="99"/>
  <c r="AB23" i="99"/>
  <c r="AC23" i="99"/>
  <c r="AD23" i="99"/>
  <c r="AE23" i="99"/>
  <c r="AF23" i="99"/>
  <c r="AG23" i="99"/>
  <c r="AH23" i="99"/>
  <c r="AI23" i="99"/>
  <c r="AJ23" i="99"/>
  <c r="AK23" i="99"/>
  <c r="AL23" i="99"/>
  <c r="AM23" i="99"/>
  <c r="AN23" i="99"/>
  <c r="AO23" i="99"/>
  <c r="AP23" i="99"/>
  <c r="AQ23" i="99"/>
  <c r="AR23" i="99"/>
  <c r="AS23" i="99"/>
  <c r="AT23" i="99"/>
  <c r="AU23" i="99"/>
  <c r="AV23" i="99"/>
  <c r="AW23" i="99"/>
  <c r="AX23" i="99"/>
  <c r="AY23" i="99"/>
  <c r="AZ23" i="99"/>
  <c r="BA23" i="99"/>
  <c r="BB23" i="99"/>
  <c r="BC23" i="99"/>
  <c r="BD23" i="99"/>
  <c r="BE23" i="99"/>
  <c r="BF23" i="99"/>
  <c r="BG23" i="99"/>
  <c r="BH23" i="99"/>
  <c r="BI23" i="99"/>
  <c r="C24" i="99"/>
  <c r="D24" i="99"/>
  <c r="E24" i="99"/>
  <c r="F24" i="99"/>
  <c r="G24" i="99"/>
  <c r="H24" i="99"/>
  <c r="I24" i="99"/>
  <c r="J24" i="99"/>
  <c r="K24" i="99"/>
  <c r="L24" i="99"/>
  <c r="M24" i="99"/>
  <c r="N24" i="99"/>
  <c r="O24" i="99"/>
  <c r="P24" i="99"/>
  <c r="Q24" i="99"/>
  <c r="R24" i="99"/>
  <c r="S24" i="99"/>
  <c r="T24" i="99"/>
  <c r="U24" i="99"/>
  <c r="V24" i="99"/>
  <c r="W24" i="99"/>
  <c r="X24" i="99"/>
  <c r="Y24" i="99"/>
  <c r="Z24" i="99"/>
  <c r="AA24" i="99"/>
  <c r="AB24" i="99"/>
  <c r="AC24" i="99"/>
  <c r="AD24" i="99"/>
  <c r="AE24" i="99"/>
  <c r="AF24" i="99"/>
  <c r="AG24" i="99"/>
  <c r="AH24" i="99"/>
  <c r="AI24" i="99"/>
  <c r="AJ24" i="99"/>
  <c r="AK24" i="99"/>
  <c r="AL24" i="99"/>
  <c r="AM24" i="99"/>
  <c r="AN24" i="99"/>
  <c r="AO24" i="99"/>
  <c r="AP24" i="99"/>
  <c r="AQ24" i="99"/>
  <c r="AR24" i="99"/>
  <c r="AS24" i="99"/>
  <c r="AT24" i="99"/>
  <c r="AU24" i="99"/>
  <c r="AV24" i="99"/>
  <c r="AW24" i="99"/>
  <c r="AX24" i="99"/>
  <c r="AY24" i="99"/>
  <c r="AZ24" i="99"/>
  <c r="BA24" i="99"/>
  <c r="BB24" i="99"/>
  <c r="BC24" i="99"/>
  <c r="BD24" i="99"/>
  <c r="BE24" i="99"/>
  <c r="BF24" i="99"/>
  <c r="BG24" i="99"/>
  <c r="BH24" i="99"/>
  <c r="BI24" i="99"/>
  <c r="C26" i="99"/>
  <c r="D26" i="99"/>
  <c r="E26" i="99"/>
  <c r="F26" i="99"/>
  <c r="G26" i="99"/>
  <c r="H26" i="99"/>
  <c r="I26" i="99"/>
  <c r="J26" i="99"/>
  <c r="K26" i="99"/>
  <c r="L26" i="99"/>
  <c r="M26" i="99"/>
  <c r="N26" i="99"/>
  <c r="O26" i="99"/>
  <c r="P26" i="99"/>
  <c r="Q26" i="99"/>
  <c r="R26" i="99"/>
  <c r="S26" i="99"/>
  <c r="T26" i="99"/>
  <c r="U26" i="99"/>
  <c r="V26" i="99"/>
  <c r="W26" i="99"/>
  <c r="X26" i="99"/>
  <c r="Y26" i="99"/>
  <c r="Z26" i="99"/>
  <c r="AA26" i="99"/>
  <c r="AB26" i="99"/>
  <c r="AC26" i="99"/>
  <c r="AD26" i="99"/>
  <c r="AE26" i="99"/>
  <c r="AF26" i="99"/>
  <c r="AG26" i="99"/>
  <c r="AH26" i="99"/>
  <c r="AI26" i="99"/>
  <c r="AJ26" i="99"/>
  <c r="AK26" i="99"/>
  <c r="AL26" i="99"/>
  <c r="AM26" i="99"/>
  <c r="AN26" i="99"/>
  <c r="AO26" i="99"/>
  <c r="AP26" i="99"/>
  <c r="AQ26" i="99"/>
  <c r="AR26" i="99"/>
  <c r="AS26" i="99"/>
  <c r="AT26" i="99"/>
  <c r="AU26" i="99"/>
  <c r="AV26" i="99"/>
  <c r="AW26" i="99"/>
  <c r="AX26" i="99"/>
  <c r="AY26" i="99"/>
  <c r="AZ26" i="99"/>
  <c r="BA26" i="99"/>
  <c r="BB26" i="99"/>
  <c r="BC26" i="99"/>
  <c r="BD26" i="99"/>
  <c r="BE26" i="99"/>
  <c r="BF26" i="99"/>
  <c r="BG26" i="99"/>
  <c r="BH26" i="99"/>
  <c r="BI26" i="99"/>
  <c r="C27" i="99"/>
  <c r="D27" i="99"/>
  <c r="E27" i="99"/>
  <c r="F27" i="99"/>
  <c r="G27" i="99"/>
  <c r="H27" i="99"/>
  <c r="I27" i="99"/>
  <c r="J27" i="99"/>
  <c r="K27" i="99"/>
  <c r="L27" i="99"/>
  <c r="M27" i="99"/>
  <c r="N27" i="99"/>
  <c r="O27" i="99"/>
  <c r="P27" i="99"/>
  <c r="Q27" i="99"/>
  <c r="R27" i="99"/>
  <c r="S27" i="99"/>
  <c r="T27" i="99"/>
  <c r="U27" i="99"/>
  <c r="V27" i="99"/>
  <c r="W27" i="99"/>
  <c r="X27" i="99"/>
  <c r="Y27" i="99"/>
  <c r="Z27" i="99"/>
  <c r="AA27" i="99"/>
  <c r="AB27" i="99"/>
  <c r="AC27" i="99"/>
  <c r="AD27" i="99"/>
  <c r="AE27" i="99"/>
  <c r="AF27" i="99"/>
  <c r="AG27" i="99"/>
  <c r="AH27" i="99"/>
  <c r="AI27" i="99"/>
  <c r="AJ27" i="99"/>
  <c r="AK27" i="99"/>
  <c r="AL27" i="99"/>
  <c r="AM27" i="99"/>
  <c r="AN27" i="99"/>
  <c r="AO27" i="99"/>
  <c r="AP27" i="99"/>
  <c r="AQ27" i="99"/>
  <c r="AR27" i="99"/>
  <c r="AS27" i="99"/>
  <c r="AT27" i="99"/>
  <c r="AU27" i="99"/>
  <c r="AV27" i="99"/>
  <c r="AW27" i="99"/>
  <c r="AX27" i="99"/>
  <c r="AY27" i="99"/>
  <c r="AZ27" i="99"/>
  <c r="BA27" i="99"/>
  <c r="BB27" i="99"/>
  <c r="BC27" i="99"/>
  <c r="BD27" i="99"/>
  <c r="BE27" i="99"/>
  <c r="BF27" i="99"/>
  <c r="BG27" i="99"/>
  <c r="BH27" i="99"/>
  <c r="BI27" i="99"/>
  <c r="C28" i="99"/>
  <c r="D28" i="99"/>
  <c r="E28" i="99"/>
  <c r="F28" i="99"/>
  <c r="G28" i="99"/>
  <c r="H28" i="99"/>
  <c r="I28" i="99"/>
  <c r="J28" i="99"/>
  <c r="K28" i="99"/>
  <c r="L28" i="99"/>
  <c r="M28" i="99"/>
  <c r="N28" i="99"/>
  <c r="O28" i="99"/>
  <c r="P28" i="99"/>
  <c r="Q28" i="99"/>
  <c r="R28" i="99"/>
  <c r="S28" i="99"/>
  <c r="T28" i="99"/>
  <c r="U28" i="99"/>
  <c r="V28" i="99"/>
  <c r="W28" i="99"/>
  <c r="X28" i="99"/>
  <c r="Y28" i="99"/>
  <c r="Z28" i="99"/>
  <c r="AA28" i="99"/>
  <c r="AB28" i="99"/>
  <c r="AC28" i="99"/>
  <c r="AD28" i="99"/>
  <c r="AE28" i="99"/>
  <c r="AF28" i="99"/>
  <c r="AG28" i="99"/>
  <c r="AH28" i="99"/>
  <c r="AI28" i="99"/>
  <c r="AJ28" i="99"/>
  <c r="AK28" i="99"/>
  <c r="AL28" i="99"/>
  <c r="AM28" i="99"/>
  <c r="AN28" i="99"/>
  <c r="AO28" i="99"/>
  <c r="AP28" i="99"/>
  <c r="AQ28" i="99"/>
  <c r="AR28" i="99"/>
  <c r="AS28" i="99"/>
  <c r="AT28" i="99"/>
  <c r="AU28" i="99"/>
  <c r="AV28" i="99"/>
  <c r="AW28" i="99"/>
  <c r="AX28" i="99"/>
  <c r="AY28" i="99"/>
  <c r="AZ28" i="99"/>
  <c r="BA28" i="99"/>
  <c r="BB28" i="99"/>
  <c r="BC28" i="99"/>
  <c r="BD28" i="99"/>
  <c r="BE28" i="99"/>
  <c r="BF28" i="99"/>
  <c r="BG28" i="99"/>
  <c r="BH28" i="99"/>
  <c r="BI28" i="99"/>
  <c r="C29" i="99"/>
  <c r="D29" i="99"/>
  <c r="E29" i="99"/>
  <c r="F29" i="99"/>
  <c r="G29" i="99"/>
  <c r="H29" i="99"/>
  <c r="I29" i="99"/>
  <c r="J29" i="99"/>
  <c r="K29" i="99"/>
  <c r="L29" i="99"/>
  <c r="M29" i="99"/>
  <c r="N29" i="99"/>
  <c r="O29" i="99"/>
  <c r="P29" i="99"/>
  <c r="Q29" i="99"/>
  <c r="R29" i="99"/>
  <c r="S29" i="99"/>
  <c r="T29" i="99"/>
  <c r="U29" i="99"/>
  <c r="V29" i="99"/>
  <c r="W29" i="99"/>
  <c r="X29" i="99"/>
  <c r="Y29" i="99"/>
  <c r="Z29" i="99"/>
  <c r="AA29" i="99"/>
  <c r="AB29" i="99"/>
  <c r="AC29" i="99"/>
  <c r="AD29" i="99"/>
  <c r="AE29" i="99"/>
  <c r="AF29" i="99"/>
  <c r="AG29" i="99"/>
  <c r="AH29" i="99"/>
  <c r="AI29" i="99"/>
  <c r="AJ29" i="99"/>
  <c r="AK29" i="99"/>
  <c r="AL29" i="99"/>
  <c r="AM29" i="99"/>
  <c r="AN29" i="99"/>
  <c r="AO29" i="99"/>
  <c r="AP29" i="99"/>
  <c r="AQ29" i="99"/>
  <c r="AR29" i="99"/>
  <c r="AS29" i="99"/>
  <c r="AT29" i="99"/>
  <c r="AU29" i="99"/>
  <c r="AV29" i="99"/>
  <c r="AW29" i="99"/>
  <c r="AX29" i="99"/>
  <c r="AY29" i="99"/>
  <c r="AZ29" i="99"/>
  <c r="BA29" i="99"/>
  <c r="BB29" i="99"/>
  <c r="BC29" i="99"/>
  <c r="BD29" i="99"/>
  <c r="BE29" i="99"/>
  <c r="BF29" i="99"/>
  <c r="BG29" i="99"/>
  <c r="BH29" i="99"/>
  <c r="BI29" i="99"/>
  <c r="C3"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B3" i="81"/>
  <c r="BC3" i="81"/>
  <c r="BD3" i="81"/>
  <c r="BE3" i="81"/>
  <c r="BF3" i="81"/>
  <c r="BG3" i="81"/>
  <c r="BH3" i="81"/>
  <c r="BI3" i="81"/>
  <c r="C4" i="81"/>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AZ4" i="81"/>
  <c r="BA4" i="81"/>
  <c r="BB4" i="81"/>
  <c r="BC4" i="81"/>
  <c r="BD4" i="81"/>
  <c r="BE4" i="81"/>
  <c r="BF4" i="81"/>
  <c r="BG4" i="81"/>
  <c r="BH4" i="81"/>
  <c r="BI4" i="81"/>
  <c r="C6" i="81"/>
  <c r="D6" i="81"/>
  <c r="E6" i="81"/>
  <c r="F6" i="81"/>
  <c r="G6" i="81"/>
  <c r="H6" i="81"/>
  <c r="I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AU6" i="81"/>
  <c r="AV6" i="81"/>
  <c r="AW6" i="81"/>
  <c r="AX6" i="81"/>
  <c r="AY6" i="81"/>
  <c r="AZ6" i="81"/>
  <c r="BA6" i="81"/>
  <c r="BB6" i="81"/>
  <c r="BC6" i="81"/>
  <c r="BD6" i="81"/>
  <c r="BE6" i="81"/>
  <c r="BF6" i="81"/>
  <c r="BG6" i="81"/>
  <c r="BH6" i="81"/>
  <c r="BI6" i="81"/>
  <c r="C7"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AL7" i="81"/>
  <c r="AM7" i="81"/>
  <c r="AN7" i="81"/>
  <c r="AO7" i="81"/>
  <c r="AP7" i="81"/>
  <c r="AQ7" i="81"/>
  <c r="AR7" i="81"/>
  <c r="AS7" i="81"/>
  <c r="AT7" i="81"/>
  <c r="AU7" i="81"/>
  <c r="AV7" i="81"/>
  <c r="AW7" i="81"/>
  <c r="AX7" i="81"/>
  <c r="AY7" i="81"/>
  <c r="AZ7" i="81"/>
  <c r="BA7" i="81"/>
  <c r="BB7" i="81"/>
  <c r="BC7" i="81"/>
  <c r="BD7" i="81"/>
  <c r="BE7" i="81"/>
  <c r="BF7" i="81"/>
  <c r="BG7" i="81"/>
  <c r="BH7" i="81"/>
  <c r="BI7" i="81"/>
  <c r="C9" i="81"/>
  <c r="D9" i="81"/>
  <c r="E9" i="81"/>
  <c r="F9" i="81"/>
  <c r="G9" i="81"/>
  <c r="H9" i="81"/>
  <c r="I9" i="81"/>
  <c r="J9" i="81"/>
  <c r="K9" i="81"/>
  <c r="L9" i="81"/>
  <c r="M9" i="81"/>
  <c r="N9" i="81"/>
  <c r="O9" i="81"/>
  <c r="P9" i="81"/>
  <c r="Q9" i="81"/>
  <c r="R9" i="81"/>
  <c r="S9" i="81"/>
  <c r="T9" i="81"/>
  <c r="U9" i="81"/>
  <c r="V9" i="81"/>
  <c r="W9" i="81"/>
  <c r="X9" i="81"/>
  <c r="Y9" i="81"/>
  <c r="Z9" i="81"/>
  <c r="AA9" i="81"/>
  <c r="AB9" i="81"/>
  <c r="AC9" i="81"/>
  <c r="AD9" i="81"/>
  <c r="AE9" i="81"/>
  <c r="AF9" i="81"/>
  <c r="AG9" i="81"/>
  <c r="AH9" i="81"/>
  <c r="AI9" i="81"/>
  <c r="AJ9" i="81"/>
  <c r="AK9" i="81"/>
  <c r="AL9" i="81"/>
  <c r="AM9" i="81"/>
  <c r="AN9" i="81"/>
  <c r="AO9" i="81"/>
  <c r="AP9" i="81"/>
  <c r="AQ9" i="81"/>
  <c r="AR9" i="81"/>
  <c r="AS9" i="81"/>
  <c r="AT9" i="81"/>
  <c r="AU9" i="81"/>
  <c r="AV9" i="81"/>
  <c r="AW9" i="81"/>
  <c r="AX9" i="81"/>
  <c r="AY9" i="81"/>
  <c r="AZ9" i="81"/>
  <c r="BA9" i="81"/>
  <c r="BB9" i="81"/>
  <c r="BC9" i="81"/>
  <c r="BD9" i="81"/>
  <c r="BE9" i="81"/>
  <c r="BF9" i="81"/>
  <c r="BG9" i="81"/>
  <c r="BH9" i="81"/>
  <c r="BI9" i="81"/>
  <c r="C10"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E10" i="81"/>
  <c r="BF10" i="81"/>
  <c r="BG10" i="81"/>
  <c r="BH10" i="81"/>
  <c r="BI10" i="81"/>
  <c r="C12"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D12" i="81"/>
  <c r="AE12" i="81"/>
  <c r="AF12" i="81"/>
  <c r="AG12" i="81"/>
  <c r="AH12" i="81"/>
  <c r="AI12" i="81"/>
  <c r="AJ12" i="81"/>
  <c r="AK12" i="81"/>
  <c r="AL12" i="81"/>
  <c r="AM12" i="81"/>
  <c r="AN12" i="81"/>
  <c r="AO12" i="81"/>
  <c r="AP12" i="81"/>
  <c r="AQ12" i="81"/>
  <c r="AR12" i="81"/>
  <c r="AS12" i="81"/>
  <c r="AT12" i="81"/>
  <c r="AU12" i="81"/>
  <c r="AV12" i="81"/>
  <c r="AW12" i="81"/>
  <c r="AX12" i="81"/>
  <c r="AY12" i="81"/>
  <c r="AZ12" i="81"/>
  <c r="BA12" i="81"/>
  <c r="BB12" i="81"/>
  <c r="BC12" i="81"/>
  <c r="BD12" i="81"/>
  <c r="BE12" i="81"/>
  <c r="BF12" i="81"/>
  <c r="BG12" i="81"/>
  <c r="BH12" i="81"/>
  <c r="BI12" i="81"/>
  <c r="C13"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G13" i="81"/>
  <c r="AH13" i="81"/>
  <c r="AI13" i="81"/>
  <c r="AJ13" i="81"/>
  <c r="AK13" i="81"/>
  <c r="AL13" i="81"/>
  <c r="AM13" i="81"/>
  <c r="AN13" i="81"/>
  <c r="AO13" i="81"/>
  <c r="AP13" i="81"/>
  <c r="AQ13" i="81"/>
  <c r="AR13" i="81"/>
  <c r="AS13" i="81"/>
  <c r="AT13" i="81"/>
  <c r="AU13" i="81"/>
  <c r="AV13" i="81"/>
  <c r="AW13" i="81"/>
  <c r="AX13" i="81"/>
  <c r="AY13" i="81"/>
  <c r="AZ13" i="81"/>
  <c r="BA13" i="81"/>
  <c r="BB13" i="81"/>
  <c r="BC13" i="81"/>
  <c r="BD13" i="81"/>
  <c r="BE13" i="81"/>
  <c r="BF13" i="81"/>
  <c r="BG13" i="81"/>
  <c r="BH13" i="81"/>
  <c r="BI13" i="81"/>
  <c r="C15"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AH15" i="81"/>
  <c r="AI15" i="81"/>
  <c r="AJ15" i="81"/>
  <c r="AK15" i="81"/>
  <c r="AL15" i="81"/>
  <c r="AM15" i="81"/>
  <c r="AN15" i="81"/>
  <c r="AO15" i="81"/>
  <c r="AP15" i="81"/>
  <c r="AQ15" i="81"/>
  <c r="AR15" i="81"/>
  <c r="AS15" i="81"/>
  <c r="AT15" i="81"/>
  <c r="AU15" i="81"/>
  <c r="AV15" i="81"/>
  <c r="AW15" i="81"/>
  <c r="AX15" i="81"/>
  <c r="AY15" i="81"/>
  <c r="AZ15" i="81"/>
  <c r="BA15" i="81"/>
  <c r="BB15" i="81"/>
  <c r="BC15" i="81"/>
  <c r="BD15" i="81"/>
  <c r="BE15" i="81"/>
  <c r="BF15" i="81"/>
  <c r="BG15" i="81"/>
  <c r="BH15" i="81"/>
  <c r="BI15" i="81"/>
  <c r="C16"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AH16" i="81"/>
  <c r="AI16" i="81"/>
  <c r="AJ16" i="81"/>
  <c r="AK16" i="81"/>
  <c r="AL16" i="81"/>
  <c r="AM16" i="81"/>
  <c r="AN16" i="81"/>
  <c r="AO16" i="81"/>
  <c r="AP16" i="81"/>
  <c r="AQ16" i="81"/>
  <c r="AR16" i="81"/>
  <c r="AS16" i="81"/>
  <c r="AT16" i="81"/>
  <c r="AU16" i="81"/>
  <c r="AV16" i="81"/>
  <c r="AW16" i="81"/>
  <c r="AX16" i="81"/>
  <c r="AY16" i="81"/>
  <c r="AZ16" i="81"/>
  <c r="BA16" i="81"/>
  <c r="BB16" i="81"/>
  <c r="BC16" i="81"/>
  <c r="BD16" i="81"/>
  <c r="BE16" i="81"/>
  <c r="BF16" i="81"/>
  <c r="BG16" i="81"/>
  <c r="BH16" i="81"/>
  <c r="BI16" i="81"/>
  <c r="C18"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D18" i="81"/>
  <c r="AE18" i="81"/>
  <c r="AF18" i="81"/>
  <c r="AG18" i="81"/>
  <c r="AH18" i="81"/>
  <c r="AI18" i="81"/>
  <c r="AJ18" i="81"/>
  <c r="AK18" i="81"/>
  <c r="AL18" i="81"/>
  <c r="AM18" i="81"/>
  <c r="AN18" i="81"/>
  <c r="AO18" i="81"/>
  <c r="AP18" i="81"/>
  <c r="AQ18" i="81"/>
  <c r="AR18" i="81"/>
  <c r="AS18" i="81"/>
  <c r="AT18" i="81"/>
  <c r="AU18" i="81"/>
  <c r="AV18" i="81"/>
  <c r="AW18" i="81"/>
  <c r="AX18" i="81"/>
  <c r="AY18" i="81"/>
  <c r="AZ18" i="81"/>
  <c r="BA18" i="81"/>
  <c r="BB18" i="81"/>
  <c r="BC18" i="81"/>
  <c r="BD18" i="81"/>
  <c r="BE18" i="81"/>
  <c r="BF18" i="81"/>
  <c r="BG18" i="81"/>
  <c r="BH18" i="81"/>
  <c r="BI18" i="81"/>
  <c r="C19"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D19" i="81"/>
  <c r="AE19" i="81"/>
  <c r="AF19" i="81"/>
  <c r="AG19" i="81"/>
  <c r="AH19" i="81"/>
  <c r="AI19" i="81"/>
  <c r="AJ19" i="81"/>
  <c r="AK19" i="81"/>
  <c r="AL19" i="81"/>
  <c r="AM19" i="81"/>
  <c r="AN19" i="81"/>
  <c r="AO19" i="81"/>
  <c r="AP19" i="81"/>
  <c r="AQ19" i="81"/>
  <c r="AR19" i="81"/>
  <c r="AS19" i="81"/>
  <c r="AT19" i="81"/>
  <c r="AU19" i="81"/>
  <c r="AV19" i="81"/>
  <c r="AW19" i="81"/>
  <c r="AX19" i="81"/>
  <c r="AY19" i="81"/>
  <c r="AZ19" i="81"/>
  <c r="BA19" i="81"/>
  <c r="BB19" i="81"/>
  <c r="BC19" i="81"/>
  <c r="BD19" i="81"/>
  <c r="BE19" i="81"/>
  <c r="BF19" i="81"/>
  <c r="BG19" i="81"/>
  <c r="BH19" i="81"/>
  <c r="BI19" i="81"/>
  <c r="C21"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AL21" i="81"/>
  <c r="AM21" i="81"/>
  <c r="AN21" i="81"/>
  <c r="AO21" i="81"/>
  <c r="AP21" i="81"/>
  <c r="AQ21" i="81"/>
  <c r="AR21" i="81"/>
  <c r="AS21" i="81"/>
  <c r="AT21" i="81"/>
  <c r="AU21" i="81"/>
  <c r="AV21" i="81"/>
  <c r="AW21" i="81"/>
  <c r="AX21" i="81"/>
  <c r="AY21" i="81"/>
  <c r="AZ21" i="81"/>
  <c r="BA21" i="81"/>
  <c r="BB21" i="81"/>
  <c r="BC21" i="81"/>
  <c r="BD21" i="81"/>
  <c r="BE21" i="81"/>
  <c r="BF21" i="81"/>
  <c r="BG21" i="81"/>
  <c r="BH21" i="81"/>
  <c r="BI21" i="81"/>
  <c r="C22" i="81"/>
  <c r="D22" i="81"/>
  <c r="E22" i="81"/>
  <c r="F22" i="81"/>
  <c r="G22" i="81"/>
  <c r="H22" i="81"/>
  <c r="I22" i="81"/>
  <c r="J22" i="81"/>
  <c r="K22" i="81"/>
  <c r="L22" i="81"/>
  <c r="M22" i="81"/>
  <c r="N22" i="81"/>
  <c r="O22" i="81"/>
  <c r="P22" i="81"/>
  <c r="Q22" i="81"/>
  <c r="R22" i="81"/>
  <c r="S22" i="81"/>
  <c r="T22" i="81"/>
  <c r="U22" i="81"/>
  <c r="V22" i="81"/>
  <c r="W22" i="81"/>
  <c r="X22" i="81"/>
  <c r="Y22" i="81"/>
  <c r="Z22" i="81"/>
  <c r="AA22" i="81"/>
  <c r="AB22" i="81"/>
  <c r="AC22" i="81"/>
  <c r="AD22" i="81"/>
  <c r="AE22" i="81"/>
  <c r="AF22" i="81"/>
  <c r="AG22" i="81"/>
  <c r="AH22" i="81"/>
  <c r="AI22" i="81"/>
  <c r="AJ22" i="81"/>
  <c r="AK22" i="81"/>
  <c r="AL22" i="81"/>
  <c r="AM22" i="81"/>
  <c r="AN22" i="81"/>
  <c r="AO22" i="81"/>
  <c r="AP22" i="81"/>
  <c r="AQ22" i="81"/>
  <c r="AR22" i="81"/>
  <c r="AS22" i="81"/>
  <c r="AT22" i="81"/>
  <c r="AU22" i="81"/>
  <c r="AV22" i="81"/>
  <c r="AW22" i="81"/>
  <c r="AX22" i="81"/>
  <c r="AY22" i="81"/>
  <c r="AZ22" i="81"/>
  <c r="BA22" i="81"/>
  <c r="BB22" i="81"/>
  <c r="BC22" i="81"/>
  <c r="BD22" i="81"/>
  <c r="BE22" i="81"/>
  <c r="BF22" i="81"/>
  <c r="BG22" i="81"/>
  <c r="BH22" i="81"/>
  <c r="BI22" i="81"/>
  <c r="C23"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AH23" i="81"/>
  <c r="AI23" i="81"/>
  <c r="AJ23" i="81"/>
  <c r="AK23" i="81"/>
  <c r="AL23" i="81"/>
  <c r="AM23" i="81"/>
  <c r="AN23" i="81"/>
  <c r="AO23" i="81"/>
  <c r="AP23" i="81"/>
  <c r="AQ23" i="81"/>
  <c r="AR23" i="81"/>
  <c r="AS23" i="81"/>
  <c r="AT23" i="81"/>
  <c r="AU23" i="81"/>
  <c r="AV23" i="81"/>
  <c r="AW23" i="81"/>
  <c r="AX23" i="81"/>
  <c r="AY23" i="81"/>
  <c r="AZ23" i="81"/>
  <c r="BA23" i="81"/>
  <c r="BB23" i="81"/>
  <c r="BC23" i="81"/>
  <c r="BD23" i="81"/>
  <c r="BE23" i="81"/>
  <c r="BF23" i="81"/>
  <c r="BG23" i="81"/>
  <c r="BH23" i="81"/>
  <c r="BI23" i="81"/>
  <c r="C24" i="81"/>
  <c r="D24" i="81"/>
  <c r="E24" i="81"/>
  <c r="F24" i="81"/>
  <c r="G24" i="81"/>
  <c r="H24" i="81"/>
  <c r="I24" i="81"/>
  <c r="J24" i="81"/>
  <c r="K24" i="81"/>
  <c r="L24" i="81"/>
  <c r="M24" i="81"/>
  <c r="N24" i="81"/>
  <c r="O24" i="81"/>
  <c r="P24" i="81"/>
  <c r="Q24" i="81"/>
  <c r="R24" i="81"/>
  <c r="S24" i="81"/>
  <c r="T24" i="81"/>
  <c r="U24" i="81"/>
  <c r="V24" i="81"/>
  <c r="W24" i="81"/>
  <c r="X24" i="81"/>
  <c r="Y24" i="81"/>
  <c r="Z24" i="81"/>
  <c r="AA24" i="81"/>
  <c r="AB24" i="81"/>
  <c r="AC24" i="81"/>
  <c r="AD24" i="81"/>
  <c r="AE24" i="81"/>
  <c r="AF24" i="81"/>
  <c r="AG24" i="81"/>
  <c r="AH24" i="81"/>
  <c r="AI24" i="81"/>
  <c r="AJ24" i="81"/>
  <c r="AK24" i="81"/>
  <c r="AL24" i="81"/>
  <c r="AM24" i="81"/>
  <c r="AN24" i="81"/>
  <c r="AO24" i="81"/>
  <c r="AP24" i="81"/>
  <c r="AQ24" i="81"/>
  <c r="AR24" i="81"/>
  <c r="AS24" i="81"/>
  <c r="AT24" i="81"/>
  <c r="AU24" i="81"/>
  <c r="AV24" i="81"/>
  <c r="AW24" i="81"/>
  <c r="AX24" i="81"/>
  <c r="AY24" i="81"/>
  <c r="AZ24" i="81"/>
  <c r="BA24" i="81"/>
  <c r="BB24" i="81"/>
  <c r="BC24" i="81"/>
  <c r="BD24" i="81"/>
  <c r="BE24" i="81"/>
  <c r="BF24" i="81"/>
  <c r="BG24" i="81"/>
  <c r="BH24" i="81"/>
  <c r="BI24" i="81"/>
  <c r="C26"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D26" i="81"/>
  <c r="AE26" i="81"/>
  <c r="AF26" i="81"/>
  <c r="AG26" i="81"/>
  <c r="AH26" i="81"/>
  <c r="AI26" i="81"/>
  <c r="AJ26" i="81"/>
  <c r="AK26" i="81"/>
  <c r="AL26" i="81"/>
  <c r="AM26" i="81"/>
  <c r="AN26" i="81"/>
  <c r="AO26" i="81"/>
  <c r="AP26" i="81"/>
  <c r="AQ26" i="81"/>
  <c r="AR26" i="81"/>
  <c r="AS26" i="81"/>
  <c r="AT26" i="81"/>
  <c r="AU26" i="81"/>
  <c r="AV26" i="81"/>
  <c r="AW26" i="81"/>
  <c r="AX26" i="81"/>
  <c r="AY26" i="81"/>
  <c r="AZ26" i="81"/>
  <c r="BA26" i="81"/>
  <c r="BB26" i="81"/>
  <c r="BC26" i="81"/>
  <c r="BD26" i="81"/>
  <c r="BE26" i="81"/>
  <c r="BF26" i="81"/>
  <c r="BG26" i="81"/>
  <c r="BH26" i="81"/>
  <c r="BI26" i="81"/>
  <c r="C27" i="81"/>
  <c r="D27" i="81"/>
  <c r="E27" i="81"/>
  <c r="F27" i="81"/>
  <c r="G27" i="81"/>
  <c r="H27" i="81"/>
  <c r="I27" i="81"/>
  <c r="J27" i="81"/>
  <c r="K27" i="81"/>
  <c r="L27" i="81"/>
  <c r="M27" i="81"/>
  <c r="N27" i="81"/>
  <c r="O27" i="81"/>
  <c r="P27" i="81"/>
  <c r="Q27" i="81"/>
  <c r="R27" i="81"/>
  <c r="S27" i="81"/>
  <c r="T27" i="81"/>
  <c r="U27" i="81"/>
  <c r="V27" i="81"/>
  <c r="W27" i="81"/>
  <c r="X27" i="81"/>
  <c r="Y27" i="81"/>
  <c r="Z27" i="81"/>
  <c r="AA27" i="81"/>
  <c r="AB27" i="81"/>
  <c r="AC27" i="81"/>
  <c r="AD27" i="81"/>
  <c r="AE27" i="81"/>
  <c r="AF27" i="81"/>
  <c r="AG27" i="81"/>
  <c r="AH27" i="81"/>
  <c r="AI27" i="81"/>
  <c r="AJ27" i="81"/>
  <c r="AK27" i="81"/>
  <c r="AL27" i="81"/>
  <c r="AM27" i="81"/>
  <c r="AN27" i="81"/>
  <c r="AO27" i="81"/>
  <c r="AP27" i="81"/>
  <c r="AQ27" i="81"/>
  <c r="AR27" i="81"/>
  <c r="AS27" i="81"/>
  <c r="AT27" i="81"/>
  <c r="AU27" i="81"/>
  <c r="AV27" i="81"/>
  <c r="AW27" i="81"/>
  <c r="AX27" i="81"/>
  <c r="AY27" i="81"/>
  <c r="AZ27" i="81"/>
  <c r="BA27" i="81"/>
  <c r="BB27" i="81"/>
  <c r="BC27" i="81"/>
  <c r="BD27" i="81"/>
  <c r="BE27" i="81"/>
  <c r="BF27" i="81"/>
  <c r="BG27" i="81"/>
  <c r="BH27" i="81"/>
  <c r="BI27" i="81"/>
  <c r="C28"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D28" i="81"/>
  <c r="AE28" i="81"/>
  <c r="AF28" i="81"/>
  <c r="AG28" i="81"/>
  <c r="AH28" i="81"/>
  <c r="AI28" i="81"/>
  <c r="AJ28" i="81"/>
  <c r="AK28" i="81"/>
  <c r="AL28" i="81"/>
  <c r="AM28" i="81"/>
  <c r="AN28" i="81"/>
  <c r="AO28" i="81"/>
  <c r="AP28" i="81"/>
  <c r="AQ28" i="81"/>
  <c r="AR28" i="81"/>
  <c r="AS28" i="81"/>
  <c r="AT28" i="81"/>
  <c r="AU28" i="81"/>
  <c r="AV28" i="81"/>
  <c r="AW28" i="81"/>
  <c r="AX28" i="81"/>
  <c r="AY28" i="81"/>
  <c r="AZ28" i="81"/>
  <c r="BA28" i="81"/>
  <c r="BB28" i="81"/>
  <c r="BC28" i="81"/>
  <c r="BD28" i="81"/>
  <c r="BE28" i="81"/>
  <c r="BF28" i="81"/>
  <c r="BG28" i="81"/>
  <c r="BH28" i="81"/>
  <c r="BI28" i="81"/>
  <c r="C29"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AL29" i="81"/>
  <c r="AM29" i="81"/>
  <c r="AN29" i="81"/>
  <c r="AO29" i="81"/>
  <c r="AP29" i="81"/>
  <c r="AQ29" i="81"/>
  <c r="AR29" i="81"/>
  <c r="AS29" i="81"/>
  <c r="AT29" i="81"/>
  <c r="AU29" i="81"/>
  <c r="AV29" i="81"/>
  <c r="AW29" i="81"/>
  <c r="AX29" i="81"/>
  <c r="AY29" i="81"/>
  <c r="AZ29" i="81"/>
  <c r="BA29" i="81"/>
  <c r="BB29" i="81"/>
  <c r="BC29" i="81"/>
  <c r="BD29" i="81"/>
  <c r="BE29" i="81"/>
  <c r="BF29" i="81"/>
  <c r="BG29" i="81"/>
  <c r="BH29" i="81"/>
  <c r="BI29" i="81"/>
  <c r="C3" i="72"/>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AZ3" i="72"/>
  <c r="BA3" i="72"/>
  <c r="BB3" i="72"/>
  <c r="BC3" i="72"/>
  <c r="BD3" i="72"/>
  <c r="BE3" i="72"/>
  <c r="BF3" i="72"/>
  <c r="BG3" i="72"/>
  <c r="BH3" i="72"/>
  <c r="BI3" i="72"/>
  <c r="C4" i="72"/>
  <c r="D4" i="72"/>
  <c r="E4" i="72"/>
  <c r="F4" i="72"/>
  <c r="G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AU4" i="72"/>
  <c r="AV4" i="72"/>
  <c r="AW4" i="72"/>
  <c r="AX4" i="72"/>
  <c r="AY4" i="72"/>
  <c r="AZ4" i="72"/>
  <c r="BA4" i="72"/>
  <c r="BB4" i="72"/>
  <c r="BC4" i="72"/>
  <c r="BD4" i="72"/>
  <c r="BE4" i="72"/>
  <c r="BF4" i="72"/>
  <c r="BG4" i="72"/>
  <c r="BH4" i="72"/>
  <c r="BI4" i="72"/>
  <c r="C6" i="72"/>
  <c r="D6" i="72"/>
  <c r="E6" i="72"/>
  <c r="F6" i="72"/>
  <c r="G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AU6" i="72"/>
  <c r="AV6" i="72"/>
  <c r="AW6" i="72"/>
  <c r="AX6" i="72"/>
  <c r="AY6" i="72"/>
  <c r="AZ6" i="72"/>
  <c r="BA6" i="72"/>
  <c r="BB6" i="72"/>
  <c r="BC6" i="72"/>
  <c r="BD6" i="72"/>
  <c r="BE6" i="72"/>
  <c r="BF6" i="72"/>
  <c r="BG6" i="72"/>
  <c r="BH6" i="72"/>
  <c r="BI6" i="72"/>
  <c r="C7" i="72"/>
  <c r="D7" i="72"/>
  <c r="E7" i="72"/>
  <c r="F7" i="72"/>
  <c r="G7" i="72"/>
  <c r="H7" i="72"/>
  <c r="I7" i="72"/>
  <c r="J7" i="72"/>
  <c r="K7" i="72"/>
  <c r="L7" i="72"/>
  <c r="M7" i="72"/>
  <c r="N7" i="72"/>
  <c r="O7" i="72"/>
  <c r="P7" i="72"/>
  <c r="Q7" i="72"/>
  <c r="R7" i="72"/>
  <c r="S7" i="72"/>
  <c r="T7" i="72"/>
  <c r="U7" i="72"/>
  <c r="V7" i="72"/>
  <c r="W7" i="72"/>
  <c r="X7" i="72"/>
  <c r="Y7" i="72"/>
  <c r="Z7" i="72"/>
  <c r="AA7" i="72"/>
  <c r="AB7" i="72"/>
  <c r="AC7" i="72"/>
  <c r="AD7" i="72"/>
  <c r="AE7" i="72"/>
  <c r="AF7" i="72"/>
  <c r="AG7" i="72"/>
  <c r="AH7" i="72"/>
  <c r="AI7" i="72"/>
  <c r="AJ7" i="72"/>
  <c r="AK7" i="72"/>
  <c r="AL7" i="72"/>
  <c r="AM7" i="72"/>
  <c r="AN7" i="72"/>
  <c r="AO7" i="72"/>
  <c r="AP7" i="72"/>
  <c r="AQ7" i="72"/>
  <c r="AR7" i="72"/>
  <c r="AS7" i="72"/>
  <c r="AT7" i="72"/>
  <c r="AU7" i="72"/>
  <c r="AV7" i="72"/>
  <c r="AW7" i="72"/>
  <c r="AX7" i="72"/>
  <c r="AY7" i="72"/>
  <c r="AZ7" i="72"/>
  <c r="BA7" i="72"/>
  <c r="BB7" i="72"/>
  <c r="BC7" i="72"/>
  <c r="BD7" i="72"/>
  <c r="BE7" i="72"/>
  <c r="BF7" i="72"/>
  <c r="BG7" i="72"/>
  <c r="BH7" i="72"/>
  <c r="BI7" i="72"/>
  <c r="C9" i="72"/>
  <c r="D9" i="72"/>
  <c r="E9" i="72"/>
  <c r="F9" i="72"/>
  <c r="G9" i="72"/>
  <c r="H9" i="72"/>
  <c r="I9" i="72"/>
  <c r="J9" i="72"/>
  <c r="K9" i="72"/>
  <c r="L9" i="72"/>
  <c r="M9" i="72"/>
  <c r="N9" i="72"/>
  <c r="O9" i="72"/>
  <c r="P9" i="72"/>
  <c r="Q9" i="72"/>
  <c r="R9" i="72"/>
  <c r="S9" i="72"/>
  <c r="T9" i="72"/>
  <c r="U9" i="72"/>
  <c r="V9" i="72"/>
  <c r="W9" i="72"/>
  <c r="X9" i="72"/>
  <c r="Y9" i="72"/>
  <c r="Z9" i="72"/>
  <c r="AA9" i="72"/>
  <c r="AB9" i="72"/>
  <c r="AC9" i="72"/>
  <c r="AD9" i="72"/>
  <c r="AE9" i="72"/>
  <c r="AF9" i="72"/>
  <c r="AG9" i="72"/>
  <c r="AH9" i="72"/>
  <c r="AI9" i="72"/>
  <c r="AJ9" i="72"/>
  <c r="AK9" i="72"/>
  <c r="AL9" i="72"/>
  <c r="AM9" i="72"/>
  <c r="AN9" i="72"/>
  <c r="AO9" i="72"/>
  <c r="AP9" i="72"/>
  <c r="AQ9" i="72"/>
  <c r="AR9" i="72"/>
  <c r="AS9" i="72"/>
  <c r="AT9" i="72"/>
  <c r="AU9" i="72"/>
  <c r="AV9" i="72"/>
  <c r="AW9" i="72"/>
  <c r="AX9" i="72"/>
  <c r="AY9" i="72"/>
  <c r="AZ9" i="72"/>
  <c r="BA9" i="72"/>
  <c r="BB9" i="72"/>
  <c r="BC9" i="72"/>
  <c r="BD9" i="72"/>
  <c r="BE9" i="72"/>
  <c r="BF9" i="72"/>
  <c r="BG9" i="72"/>
  <c r="BH9" i="72"/>
  <c r="BI9" i="72"/>
  <c r="C10" i="72"/>
  <c r="D10" i="72"/>
  <c r="E10" i="72"/>
  <c r="F10" i="72"/>
  <c r="G10" i="72"/>
  <c r="H10" i="72"/>
  <c r="I10" i="72"/>
  <c r="J10" i="72"/>
  <c r="K10" i="72"/>
  <c r="L10" i="72"/>
  <c r="M10" i="72"/>
  <c r="N10" i="72"/>
  <c r="O10" i="72"/>
  <c r="P10" i="72"/>
  <c r="Q10" i="72"/>
  <c r="R10" i="72"/>
  <c r="S10" i="72"/>
  <c r="T10" i="72"/>
  <c r="U10" i="72"/>
  <c r="V10" i="72"/>
  <c r="W10" i="72"/>
  <c r="X10" i="72"/>
  <c r="Y10" i="72"/>
  <c r="Z10" i="72"/>
  <c r="AA10" i="72"/>
  <c r="AB10" i="72"/>
  <c r="AC10" i="72"/>
  <c r="AD10" i="72"/>
  <c r="AE10" i="72"/>
  <c r="AF10" i="72"/>
  <c r="AG10" i="72"/>
  <c r="AH10" i="72"/>
  <c r="AI10" i="72"/>
  <c r="AJ10" i="72"/>
  <c r="AK10" i="72"/>
  <c r="AL10" i="72"/>
  <c r="AM10" i="72"/>
  <c r="AN10" i="72"/>
  <c r="AO10" i="72"/>
  <c r="AP10" i="72"/>
  <c r="AQ10" i="72"/>
  <c r="AR10" i="72"/>
  <c r="AS10" i="72"/>
  <c r="AT10" i="72"/>
  <c r="AU10" i="72"/>
  <c r="AV10" i="72"/>
  <c r="AW10" i="72"/>
  <c r="AX10" i="72"/>
  <c r="AY10" i="72"/>
  <c r="AZ10" i="72"/>
  <c r="BA10" i="72"/>
  <c r="BB10" i="72"/>
  <c r="BC10" i="72"/>
  <c r="BD10" i="72"/>
  <c r="BE10" i="72"/>
  <c r="BF10" i="72"/>
  <c r="BG10" i="72"/>
  <c r="BH10" i="72"/>
  <c r="BI10" i="72"/>
  <c r="C12" i="72"/>
  <c r="D12" i="72"/>
  <c r="E12" i="72"/>
  <c r="F12" i="72"/>
  <c r="G12" i="72"/>
  <c r="H12" i="72"/>
  <c r="I12" i="72"/>
  <c r="J12" i="72"/>
  <c r="K12" i="72"/>
  <c r="L12" i="72"/>
  <c r="M12" i="72"/>
  <c r="N12" i="72"/>
  <c r="O12" i="72"/>
  <c r="P12" i="72"/>
  <c r="Q12" i="72"/>
  <c r="R12" i="72"/>
  <c r="S12" i="72"/>
  <c r="T12" i="72"/>
  <c r="U12" i="72"/>
  <c r="V12" i="72"/>
  <c r="W12" i="72"/>
  <c r="X12" i="72"/>
  <c r="Y12" i="72"/>
  <c r="Z12" i="72"/>
  <c r="AA12" i="72"/>
  <c r="AB12" i="72"/>
  <c r="AC12" i="72"/>
  <c r="AD12" i="72"/>
  <c r="AE12" i="72"/>
  <c r="AF12" i="72"/>
  <c r="AG12" i="72"/>
  <c r="AH12" i="72"/>
  <c r="AI12" i="72"/>
  <c r="AJ12" i="72"/>
  <c r="AK12" i="72"/>
  <c r="AL12" i="72"/>
  <c r="AM12" i="72"/>
  <c r="AN12" i="72"/>
  <c r="AO12" i="72"/>
  <c r="AP12" i="72"/>
  <c r="AQ12" i="72"/>
  <c r="AR12" i="72"/>
  <c r="AS12" i="72"/>
  <c r="AT12" i="72"/>
  <c r="AU12" i="72"/>
  <c r="AV12" i="72"/>
  <c r="AW12" i="72"/>
  <c r="AX12" i="72"/>
  <c r="AY12" i="72"/>
  <c r="AZ12" i="72"/>
  <c r="BA12" i="72"/>
  <c r="BB12" i="72"/>
  <c r="BC12" i="72"/>
  <c r="BD12" i="72"/>
  <c r="BE12" i="72"/>
  <c r="BF12" i="72"/>
  <c r="BG12" i="72"/>
  <c r="BH12" i="72"/>
  <c r="BI12" i="72"/>
  <c r="C13" i="72"/>
  <c r="D13" i="72"/>
  <c r="E13" i="72"/>
  <c r="F13" i="72"/>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C15" i="72"/>
  <c r="D15" i="72"/>
  <c r="E15" i="72"/>
  <c r="F15" i="72"/>
  <c r="G15" i="72"/>
  <c r="H15" i="72"/>
  <c r="I15" i="72"/>
  <c r="J15" i="72"/>
  <c r="K15" i="72"/>
  <c r="L15" i="72"/>
  <c r="M15" i="72"/>
  <c r="N15" i="72"/>
  <c r="O15" i="72"/>
  <c r="P15" i="72"/>
  <c r="Q15" i="72"/>
  <c r="R15" i="72"/>
  <c r="S15" i="72"/>
  <c r="T15" i="72"/>
  <c r="U15" i="72"/>
  <c r="V15" i="72"/>
  <c r="W15" i="72"/>
  <c r="X15" i="72"/>
  <c r="Y15" i="72"/>
  <c r="Z15" i="72"/>
  <c r="AA15" i="72"/>
  <c r="AB15" i="72"/>
  <c r="AC15" i="72"/>
  <c r="AD15" i="72"/>
  <c r="AE15" i="72"/>
  <c r="AF15" i="72"/>
  <c r="AG15" i="72"/>
  <c r="AH15" i="72"/>
  <c r="AI15" i="72"/>
  <c r="AJ15" i="72"/>
  <c r="AK15" i="72"/>
  <c r="AL15" i="72"/>
  <c r="AM15" i="72"/>
  <c r="AN15" i="72"/>
  <c r="AO15" i="72"/>
  <c r="AP15" i="72"/>
  <c r="AQ15" i="72"/>
  <c r="AR15" i="72"/>
  <c r="AS15" i="72"/>
  <c r="AT15" i="72"/>
  <c r="AU15" i="72"/>
  <c r="AV15" i="72"/>
  <c r="AW15" i="72"/>
  <c r="AX15" i="72"/>
  <c r="AY15" i="72"/>
  <c r="AZ15" i="72"/>
  <c r="BA15" i="72"/>
  <c r="BB15" i="72"/>
  <c r="BC15" i="72"/>
  <c r="BD15" i="72"/>
  <c r="BE15" i="72"/>
  <c r="BF15" i="72"/>
  <c r="BG15" i="72"/>
  <c r="BH15" i="72"/>
  <c r="BI15" i="72"/>
  <c r="C16" i="72"/>
  <c r="D16" i="72"/>
  <c r="E16" i="72"/>
  <c r="F16" i="72"/>
  <c r="G16" i="72"/>
  <c r="H16" i="72"/>
  <c r="I16" i="72"/>
  <c r="J16" i="72"/>
  <c r="K16" i="72"/>
  <c r="L16" i="72"/>
  <c r="M16" i="72"/>
  <c r="N16" i="72"/>
  <c r="O16" i="72"/>
  <c r="P16" i="72"/>
  <c r="Q16" i="72"/>
  <c r="R16" i="72"/>
  <c r="S16" i="72"/>
  <c r="T16" i="72"/>
  <c r="U16" i="72"/>
  <c r="V16" i="72"/>
  <c r="W16" i="72"/>
  <c r="X16" i="72"/>
  <c r="Y16" i="72"/>
  <c r="Z16" i="72"/>
  <c r="AA16" i="72"/>
  <c r="AB16" i="72"/>
  <c r="AC16" i="72"/>
  <c r="AD16" i="72"/>
  <c r="AE16" i="72"/>
  <c r="AF16" i="72"/>
  <c r="AG16" i="72"/>
  <c r="AH16" i="72"/>
  <c r="AI16" i="72"/>
  <c r="AJ16" i="72"/>
  <c r="AK16" i="72"/>
  <c r="AL16" i="72"/>
  <c r="AM16" i="72"/>
  <c r="AN16" i="72"/>
  <c r="AO16" i="72"/>
  <c r="AP16" i="72"/>
  <c r="AQ16" i="72"/>
  <c r="AR16" i="72"/>
  <c r="AS16" i="72"/>
  <c r="AT16" i="72"/>
  <c r="AU16" i="72"/>
  <c r="AV16" i="72"/>
  <c r="AW16" i="72"/>
  <c r="AX16" i="72"/>
  <c r="AY16" i="72"/>
  <c r="AZ16" i="72"/>
  <c r="BA16" i="72"/>
  <c r="BB16" i="72"/>
  <c r="BC16" i="72"/>
  <c r="BD16" i="72"/>
  <c r="BE16" i="72"/>
  <c r="BF16" i="72"/>
  <c r="BG16" i="72"/>
  <c r="BH16" i="72"/>
  <c r="BI16" i="72"/>
  <c r="C18" i="72"/>
  <c r="D18" i="72"/>
  <c r="E18" i="72"/>
  <c r="F18" i="72"/>
  <c r="G18" i="72"/>
  <c r="H18" i="72"/>
  <c r="I18" i="72"/>
  <c r="J18" i="72"/>
  <c r="K18" i="72"/>
  <c r="L18" i="72"/>
  <c r="M18" i="72"/>
  <c r="N18" i="72"/>
  <c r="O18" i="72"/>
  <c r="P18" i="72"/>
  <c r="Q18" i="72"/>
  <c r="R18" i="72"/>
  <c r="S18" i="72"/>
  <c r="T18" i="72"/>
  <c r="U18" i="72"/>
  <c r="V18" i="72"/>
  <c r="W18" i="72"/>
  <c r="X18" i="72"/>
  <c r="Y18" i="72"/>
  <c r="Z18" i="72"/>
  <c r="AA18" i="72"/>
  <c r="AB18" i="72"/>
  <c r="AC18" i="72"/>
  <c r="AD18" i="72"/>
  <c r="AE18" i="72"/>
  <c r="AF18" i="72"/>
  <c r="AG18" i="72"/>
  <c r="AH18" i="72"/>
  <c r="AI18" i="72"/>
  <c r="AJ18" i="72"/>
  <c r="AK18" i="72"/>
  <c r="AL18" i="72"/>
  <c r="AM18" i="72"/>
  <c r="AN18" i="72"/>
  <c r="AO18" i="72"/>
  <c r="AP18" i="72"/>
  <c r="AQ18" i="72"/>
  <c r="AR18" i="72"/>
  <c r="AS18" i="72"/>
  <c r="AT18" i="72"/>
  <c r="AU18" i="72"/>
  <c r="AV18" i="72"/>
  <c r="AW18" i="72"/>
  <c r="AX18" i="72"/>
  <c r="AY18" i="72"/>
  <c r="AZ18" i="72"/>
  <c r="BA18" i="72"/>
  <c r="BB18" i="72"/>
  <c r="BC18" i="72"/>
  <c r="BD18" i="72"/>
  <c r="BE18" i="72"/>
  <c r="BF18" i="72"/>
  <c r="BG18" i="72"/>
  <c r="BH18" i="72"/>
  <c r="BI18" i="72"/>
  <c r="C19" i="72"/>
  <c r="D19" i="72"/>
  <c r="E19" i="72"/>
  <c r="F19" i="72"/>
  <c r="G19" i="72"/>
  <c r="H19" i="72"/>
  <c r="I19" i="72"/>
  <c r="J19" i="72"/>
  <c r="K19" i="72"/>
  <c r="L19" i="72"/>
  <c r="M19" i="72"/>
  <c r="N19" i="72"/>
  <c r="O19" i="72"/>
  <c r="P19" i="72"/>
  <c r="Q19" i="72"/>
  <c r="R19" i="72"/>
  <c r="S19" i="72"/>
  <c r="T19" i="72"/>
  <c r="U19" i="72"/>
  <c r="V19" i="72"/>
  <c r="W19" i="72"/>
  <c r="X19" i="72"/>
  <c r="Y19" i="72"/>
  <c r="Z19" i="72"/>
  <c r="AA19" i="72"/>
  <c r="AB19" i="72"/>
  <c r="AC19" i="72"/>
  <c r="AD19" i="72"/>
  <c r="AE19" i="72"/>
  <c r="AF19" i="72"/>
  <c r="AG19" i="72"/>
  <c r="AH19" i="72"/>
  <c r="AI19" i="72"/>
  <c r="AJ19" i="72"/>
  <c r="AK19" i="72"/>
  <c r="AL19" i="72"/>
  <c r="AM19" i="72"/>
  <c r="AN19" i="72"/>
  <c r="AO19" i="72"/>
  <c r="AP19" i="72"/>
  <c r="AQ19" i="72"/>
  <c r="AR19" i="72"/>
  <c r="AS19" i="72"/>
  <c r="AT19" i="72"/>
  <c r="AU19" i="72"/>
  <c r="AV19" i="72"/>
  <c r="AW19" i="72"/>
  <c r="AX19" i="72"/>
  <c r="AY19" i="72"/>
  <c r="AZ19" i="72"/>
  <c r="BA19" i="72"/>
  <c r="BB19" i="72"/>
  <c r="BC19" i="72"/>
  <c r="BD19" i="72"/>
  <c r="BE19" i="72"/>
  <c r="BF19" i="72"/>
  <c r="BG19" i="72"/>
  <c r="BH19" i="72"/>
  <c r="BI19" i="72"/>
  <c r="C21" i="72"/>
  <c r="D21" i="72"/>
  <c r="E21" i="72"/>
  <c r="F21" i="72"/>
  <c r="G21" i="72"/>
  <c r="H21" i="72"/>
  <c r="I21" i="72"/>
  <c r="J21" i="72"/>
  <c r="K21" i="72"/>
  <c r="L21" i="72"/>
  <c r="M21" i="72"/>
  <c r="N21" i="72"/>
  <c r="O21" i="72"/>
  <c r="P21" i="72"/>
  <c r="Q21" i="72"/>
  <c r="R21" i="72"/>
  <c r="S21" i="72"/>
  <c r="T21" i="72"/>
  <c r="U21" i="72"/>
  <c r="V21" i="72"/>
  <c r="W21" i="72"/>
  <c r="X21" i="72"/>
  <c r="Y21" i="72"/>
  <c r="Z21" i="72"/>
  <c r="AA21" i="72"/>
  <c r="AB21" i="72"/>
  <c r="AC21" i="72"/>
  <c r="AD21" i="72"/>
  <c r="AE21" i="72"/>
  <c r="AF21" i="72"/>
  <c r="AG21" i="72"/>
  <c r="AH21" i="72"/>
  <c r="AI21" i="72"/>
  <c r="AJ21" i="72"/>
  <c r="AK21" i="72"/>
  <c r="AL21" i="72"/>
  <c r="AM21" i="72"/>
  <c r="AN21" i="72"/>
  <c r="AO21" i="72"/>
  <c r="AP21" i="72"/>
  <c r="AQ21" i="72"/>
  <c r="AR21" i="72"/>
  <c r="AS21" i="72"/>
  <c r="AT21" i="72"/>
  <c r="AU21" i="72"/>
  <c r="AV21" i="72"/>
  <c r="AW21" i="72"/>
  <c r="AX21" i="72"/>
  <c r="AY21" i="72"/>
  <c r="AZ21" i="72"/>
  <c r="BA21" i="72"/>
  <c r="BB21" i="72"/>
  <c r="BC21" i="72"/>
  <c r="BD21" i="72"/>
  <c r="BE21" i="72"/>
  <c r="BF21" i="72"/>
  <c r="BG21" i="72"/>
  <c r="BH21" i="72"/>
  <c r="BI21" i="72"/>
  <c r="C22" i="72"/>
  <c r="D22" i="72"/>
  <c r="E22" i="72"/>
  <c r="F22" i="72"/>
  <c r="G22" i="72"/>
  <c r="H22" i="72"/>
  <c r="I22" i="72"/>
  <c r="J22" i="72"/>
  <c r="K22" i="72"/>
  <c r="L22" i="72"/>
  <c r="M22" i="72"/>
  <c r="N22" i="72"/>
  <c r="O22" i="72"/>
  <c r="P22" i="72"/>
  <c r="Q22" i="72"/>
  <c r="R22" i="72"/>
  <c r="S22" i="72"/>
  <c r="T22" i="72"/>
  <c r="U22" i="72"/>
  <c r="V22" i="72"/>
  <c r="W22" i="72"/>
  <c r="X22" i="72"/>
  <c r="Y22" i="72"/>
  <c r="Z22" i="72"/>
  <c r="AA22" i="72"/>
  <c r="AB22" i="72"/>
  <c r="AC22" i="72"/>
  <c r="AD22" i="72"/>
  <c r="AE22" i="72"/>
  <c r="AF22" i="72"/>
  <c r="AG22" i="72"/>
  <c r="AH22" i="72"/>
  <c r="AI22" i="72"/>
  <c r="AJ22" i="72"/>
  <c r="AK22" i="72"/>
  <c r="AL22" i="72"/>
  <c r="AM22" i="72"/>
  <c r="AN22" i="72"/>
  <c r="AO22" i="72"/>
  <c r="AP22" i="72"/>
  <c r="AQ22" i="72"/>
  <c r="AR22" i="72"/>
  <c r="AS22" i="72"/>
  <c r="AT22" i="72"/>
  <c r="AU22" i="72"/>
  <c r="AV22" i="72"/>
  <c r="AW22" i="72"/>
  <c r="AX22" i="72"/>
  <c r="AY22" i="72"/>
  <c r="AZ22" i="72"/>
  <c r="BA22" i="72"/>
  <c r="BB22" i="72"/>
  <c r="BC22" i="72"/>
  <c r="BD22" i="72"/>
  <c r="BE22" i="72"/>
  <c r="BF22" i="72"/>
  <c r="BG22" i="72"/>
  <c r="BH22" i="72"/>
  <c r="BI22" i="72"/>
  <c r="C23" i="72"/>
  <c r="D23" i="72"/>
  <c r="E23" i="72"/>
  <c r="F23" i="72"/>
  <c r="G23" i="72"/>
  <c r="H23" i="72"/>
  <c r="I23" i="72"/>
  <c r="J23" i="72"/>
  <c r="K23" i="72"/>
  <c r="L23" i="72"/>
  <c r="M23" i="72"/>
  <c r="N23" i="72"/>
  <c r="O23" i="72"/>
  <c r="P23" i="72"/>
  <c r="Q23" i="72"/>
  <c r="R23" i="72"/>
  <c r="S23" i="72"/>
  <c r="T23" i="72"/>
  <c r="U23" i="72"/>
  <c r="V23" i="72"/>
  <c r="W23" i="72"/>
  <c r="X23" i="72"/>
  <c r="Y23" i="72"/>
  <c r="Z23" i="72"/>
  <c r="AA23" i="72"/>
  <c r="AB23" i="72"/>
  <c r="AC23" i="72"/>
  <c r="AD23" i="72"/>
  <c r="AE23" i="72"/>
  <c r="AF23" i="72"/>
  <c r="AG23" i="72"/>
  <c r="AH23" i="72"/>
  <c r="AI23" i="72"/>
  <c r="AJ23" i="72"/>
  <c r="AK23" i="72"/>
  <c r="AL23" i="72"/>
  <c r="AM23" i="72"/>
  <c r="AN23" i="72"/>
  <c r="AO23" i="72"/>
  <c r="AP23" i="72"/>
  <c r="AQ23" i="72"/>
  <c r="AR23" i="72"/>
  <c r="AS23" i="72"/>
  <c r="AT23" i="72"/>
  <c r="AU23" i="72"/>
  <c r="AV23" i="72"/>
  <c r="AW23" i="72"/>
  <c r="AX23" i="72"/>
  <c r="AY23" i="72"/>
  <c r="AZ23" i="72"/>
  <c r="BA23" i="72"/>
  <c r="BB23" i="72"/>
  <c r="BC23" i="72"/>
  <c r="BD23" i="72"/>
  <c r="BE23" i="72"/>
  <c r="BF23" i="72"/>
  <c r="BG23" i="72"/>
  <c r="BH23" i="72"/>
  <c r="BI23" i="72"/>
  <c r="C24" i="72"/>
  <c r="D24" i="72"/>
  <c r="E24" i="72"/>
  <c r="F24" i="72"/>
  <c r="G24" i="72"/>
  <c r="H24" i="72"/>
  <c r="I24" i="72"/>
  <c r="J24" i="72"/>
  <c r="K24" i="72"/>
  <c r="L24" i="72"/>
  <c r="M24" i="72"/>
  <c r="N24" i="72"/>
  <c r="O24" i="72"/>
  <c r="P24" i="72"/>
  <c r="Q24" i="72"/>
  <c r="R24" i="72"/>
  <c r="S24" i="72"/>
  <c r="T24" i="72"/>
  <c r="U24" i="72"/>
  <c r="V24" i="72"/>
  <c r="W24" i="72"/>
  <c r="X24" i="72"/>
  <c r="Y24" i="72"/>
  <c r="Z24" i="72"/>
  <c r="AA24" i="72"/>
  <c r="AB24" i="72"/>
  <c r="AC24" i="72"/>
  <c r="AD24" i="72"/>
  <c r="AE24" i="72"/>
  <c r="AF24" i="72"/>
  <c r="AG24" i="72"/>
  <c r="AH24" i="72"/>
  <c r="AI24" i="72"/>
  <c r="AJ24" i="72"/>
  <c r="AK24" i="72"/>
  <c r="AL24" i="72"/>
  <c r="AM24" i="72"/>
  <c r="AN24" i="72"/>
  <c r="AO24" i="72"/>
  <c r="AP24" i="72"/>
  <c r="AQ24" i="72"/>
  <c r="AR24" i="72"/>
  <c r="AS24" i="72"/>
  <c r="AT24" i="72"/>
  <c r="AU24" i="72"/>
  <c r="AV24" i="72"/>
  <c r="AW24" i="72"/>
  <c r="AX24" i="72"/>
  <c r="AY24" i="72"/>
  <c r="AZ24" i="72"/>
  <c r="BA24" i="72"/>
  <c r="BB24" i="72"/>
  <c r="BC24" i="72"/>
  <c r="BD24" i="72"/>
  <c r="BE24" i="72"/>
  <c r="BF24" i="72"/>
  <c r="BG24" i="72"/>
  <c r="BH24" i="72"/>
  <c r="BI24" i="72"/>
  <c r="C26" i="72"/>
  <c r="D26" i="72"/>
  <c r="E26" i="72"/>
  <c r="F26" i="72"/>
  <c r="G26" i="72"/>
  <c r="H26" i="72"/>
  <c r="I26" i="72"/>
  <c r="J26" i="72"/>
  <c r="K26" i="72"/>
  <c r="L26" i="72"/>
  <c r="M26" i="72"/>
  <c r="N26" i="72"/>
  <c r="O26" i="72"/>
  <c r="P26" i="72"/>
  <c r="Q26" i="72"/>
  <c r="R26" i="72"/>
  <c r="S26" i="72"/>
  <c r="T26" i="72"/>
  <c r="U26" i="72"/>
  <c r="V26" i="72"/>
  <c r="W26" i="72"/>
  <c r="X26" i="72"/>
  <c r="Y26" i="72"/>
  <c r="Z26" i="72"/>
  <c r="AA26" i="72"/>
  <c r="AB26" i="72"/>
  <c r="AC26" i="72"/>
  <c r="AD26" i="72"/>
  <c r="AE26" i="72"/>
  <c r="AF26" i="72"/>
  <c r="AG26" i="72"/>
  <c r="AH26" i="72"/>
  <c r="AI26" i="72"/>
  <c r="AJ26" i="72"/>
  <c r="AK26" i="72"/>
  <c r="AL26" i="72"/>
  <c r="AM26" i="72"/>
  <c r="AN26" i="72"/>
  <c r="AO26" i="72"/>
  <c r="AP26" i="72"/>
  <c r="AQ26" i="72"/>
  <c r="AR26" i="72"/>
  <c r="AS26" i="72"/>
  <c r="AT26" i="72"/>
  <c r="AU26" i="72"/>
  <c r="AV26" i="72"/>
  <c r="AW26" i="72"/>
  <c r="AX26" i="72"/>
  <c r="AY26" i="72"/>
  <c r="AZ26" i="72"/>
  <c r="BA26" i="72"/>
  <c r="BB26" i="72"/>
  <c r="BC26" i="72"/>
  <c r="BD26" i="72"/>
  <c r="BE26" i="72"/>
  <c r="BF26" i="72"/>
  <c r="BG26" i="72"/>
  <c r="BH26" i="72"/>
  <c r="BI26" i="72"/>
  <c r="C27" i="72"/>
  <c r="D27" i="72"/>
  <c r="E27" i="72"/>
  <c r="F27" i="72"/>
  <c r="G27" i="72"/>
  <c r="H27" i="72"/>
  <c r="I27" i="72"/>
  <c r="J27" i="72"/>
  <c r="K27" i="72"/>
  <c r="L27" i="72"/>
  <c r="M27" i="72"/>
  <c r="N27" i="72"/>
  <c r="O27" i="72"/>
  <c r="P27" i="72"/>
  <c r="Q27" i="72"/>
  <c r="R27" i="72"/>
  <c r="S27" i="72"/>
  <c r="T27" i="72"/>
  <c r="U27" i="72"/>
  <c r="V27" i="72"/>
  <c r="W27" i="72"/>
  <c r="X27" i="72"/>
  <c r="Y27" i="72"/>
  <c r="Z27" i="72"/>
  <c r="AA27" i="72"/>
  <c r="AB27" i="72"/>
  <c r="AC27" i="72"/>
  <c r="AD27" i="72"/>
  <c r="AE27" i="72"/>
  <c r="AF27" i="72"/>
  <c r="AG27" i="72"/>
  <c r="AH27" i="72"/>
  <c r="AI27" i="72"/>
  <c r="AJ27" i="72"/>
  <c r="AK27" i="72"/>
  <c r="AL27" i="72"/>
  <c r="AM27" i="72"/>
  <c r="AN27" i="72"/>
  <c r="AO27" i="72"/>
  <c r="AP27" i="72"/>
  <c r="AQ27" i="72"/>
  <c r="AR27" i="72"/>
  <c r="AS27" i="72"/>
  <c r="AT27" i="72"/>
  <c r="AU27" i="72"/>
  <c r="AV27" i="72"/>
  <c r="AW27" i="72"/>
  <c r="AX27" i="72"/>
  <c r="AY27" i="72"/>
  <c r="AZ27" i="72"/>
  <c r="BA27" i="72"/>
  <c r="BB27" i="72"/>
  <c r="BC27" i="72"/>
  <c r="BD27" i="72"/>
  <c r="BE27" i="72"/>
  <c r="BF27" i="72"/>
  <c r="BG27" i="72"/>
  <c r="BH27" i="72"/>
  <c r="BI27" i="72"/>
  <c r="C28" i="72"/>
  <c r="D28" i="72"/>
  <c r="E28" i="72"/>
  <c r="F28" i="72"/>
  <c r="G28" i="72"/>
  <c r="H28" i="72"/>
  <c r="I28" i="72"/>
  <c r="J28" i="72"/>
  <c r="K28" i="72"/>
  <c r="L28" i="72"/>
  <c r="M28" i="72"/>
  <c r="N28" i="72"/>
  <c r="O28" i="72"/>
  <c r="P28" i="72"/>
  <c r="Q28" i="72"/>
  <c r="R28" i="72"/>
  <c r="S28" i="72"/>
  <c r="T28" i="72"/>
  <c r="U28" i="72"/>
  <c r="V28" i="72"/>
  <c r="W28" i="72"/>
  <c r="X28" i="72"/>
  <c r="Y28" i="72"/>
  <c r="Z28" i="72"/>
  <c r="AA28" i="72"/>
  <c r="AB28" i="72"/>
  <c r="AC28" i="72"/>
  <c r="AD28" i="72"/>
  <c r="AE28" i="72"/>
  <c r="AF28" i="72"/>
  <c r="AG28" i="72"/>
  <c r="AH28" i="72"/>
  <c r="AI28" i="72"/>
  <c r="AJ28" i="72"/>
  <c r="AK28" i="72"/>
  <c r="AL28" i="72"/>
  <c r="AM28" i="72"/>
  <c r="AN28" i="72"/>
  <c r="AO28" i="72"/>
  <c r="AP28" i="72"/>
  <c r="AQ28" i="72"/>
  <c r="AR28" i="72"/>
  <c r="AS28" i="72"/>
  <c r="AT28" i="72"/>
  <c r="AU28" i="72"/>
  <c r="AV28" i="72"/>
  <c r="AW28" i="72"/>
  <c r="AX28" i="72"/>
  <c r="AY28" i="72"/>
  <c r="AZ28" i="72"/>
  <c r="BA28" i="72"/>
  <c r="BB28" i="72"/>
  <c r="BC28" i="72"/>
  <c r="BD28" i="72"/>
  <c r="BE28" i="72"/>
  <c r="BF28" i="72"/>
  <c r="BG28" i="72"/>
  <c r="BH28" i="72"/>
  <c r="BI28" i="72"/>
  <c r="C29" i="72"/>
  <c r="D29" i="72"/>
  <c r="E29" i="72"/>
  <c r="F29" i="72"/>
  <c r="G29" i="72"/>
  <c r="H29" i="72"/>
  <c r="I29" i="72"/>
  <c r="J29" i="72"/>
  <c r="K29" i="72"/>
  <c r="L29" i="72"/>
  <c r="M29" i="72"/>
  <c r="N29" i="72"/>
  <c r="O29" i="72"/>
  <c r="P29" i="72"/>
  <c r="Q29" i="72"/>
  <c r="R29" i="72"/>
  <c r="S29" i="72"/>
  <c r="T29" i="72"/>
  <c r="U29" i="72"/>
  <c r="V29" i="72"/>
  <c r="W29" i="72"/>
  <c r="X29" i="72"/>
  <c r="Y29" i="72"/>
  <c r="Z29" i="72"/>
  <c r="AA29" i="72"/>
  <c r="AB29" i="72"/>
  <c r="AC29" i="72"/>
  <c r="AD29" i="72"/>
  <c r="AE29" i="72"/>
  <c r="AF29" i="72"/>
  <c r="AG29" i="72"/>
  <c r="AH29" i="72"/>
  <c r="AI29" i="72"/>
  <c r="AJ29" i="72"/>
  <c r="AK29" i="72"/>
  <c r="AL29" i="72"/>
  <c r="AM29" i="72"/>
  <c r="AN29" i="72"/>
  <c r="AO29" i="72"/>
  <c r="AP29" i="72"/>
  <c r="AQ29" i="72"/>
  <c r="AR29" i="72"/>
  <c r="AS29" i="72"/>
  <c r="AT29" i="72"/>
  <c r="AU29" i="72"/>
  <c r="AV29" i="72"/>
  <c r="AW29" i="72"/>
  <c r="AX29" i="72"/>
  <c r="AY29" i="72"/>
  <c r="AZ29" i="72"/>
  <c r="BA29" i="72"/>
  <c r="BB29" i="72"/>
  <c r="BC29" i="72"/>
  <c r="BD29" i="72"/>
  <c r="BE29" i="72"/>
  <c r="BF29" i="72"/>
  <c r="BG29" i="72"/>
  <c r="BH29" i="72"/>
  <c r="BI29" i="72"/>
  <c r="C3" i="71"/>
  <c r="D3" i="71"/>
  <c r="E3"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AY3" i="71"/>
  <c r="AZ3" i="71"/>
  <c r="BA3" i="71"/>
  <c r="BB3" i="71"/>
  <c r="BC3" i="71"/>
  <c r="BD3" i="71"/>
  <c r="BE3" i="71"/>
  <c r="BF3" i="71"/>
  <c r="BG3" i="71"/>
  <c r="BH3" i="71"/>
  <c r="BI3" i="71"/>
  <c r="C4" i="71"/>
  <c r="D4" i="71"/>
  <c r="E4" i="71"/>
  <c r="F4" i="71"/>
  <c r="G4" i="71"/>
  <c r="H4" i="71"/>
  <c r="I4" i="71"/>
  <c r="J4" i="71"/>
  <c r="K4" i="71"/>
  <c r="L4" i="71"/>
  <c r="M4" i="71"/>
  <c r="N4" i="71"/>
  <c r="O4" i="71"/>
  <c r="P4" i="71"/>
  <c r="Q4" i="71"/>
  <c r="R4" i="71"/>
  <c r="S4" i="71"/>
  <c r="T4" i="71"/>
  <c r="U4" i="71"/>
  <c r="V4" i="71"/>
  <c r="W4" i="71"/>
  <c r="X4" i="71"/>
  <c r="Y4" i="71"/>
  <c r="Z4" i="71"/>
  <c r="AA4" i="71"/>
  <c r="AB4" i="71"/>
  <c r="AC4" i="71"/>
  <c r="AD4" i="71"/>
  <c r="AE4" i="71"/>
  <c r="AF4" i="71"/>
  <c r="AG4" i="71"/>
  <c r="AH4" i="71"/>
  <c r="AI4" i="71"/>
  <c r="AJ4" i="71"/>
  <c r="AK4" i="71"/>
  <c r="AL4" i="71"/>
  <c r="AM4" i="71"/>
  <c r="AN4" i="71"/>
  <c r="AO4" i="71"/>
  <c r="AP4" i="71"/>
  <c r="AQ4" i="71"/>
  <c r="AR4" i="71"/>
  <c r="AS4" i="71"/>
  <c r="AT4" i="71"/>
  <c r="AU4" i="71"/>
  <c r="AV4" i="71"/>
  <c r="AW4" i="71"/>
  <c r="AX4" i="71"/>
  <c r="AY4" i="71"/>
  <c r="AZ4" i="71"/>
  <c r="BA4" i="71"/>
  <c r="BB4" i="71"/>
  <c r="BC4" i="71"/>
  <c r="BD4" i="71"/>
  <c r="BE4" i="71"/>
  <c r="BF4" i="71"/>
  <c r="BG4" i="71"/>
  <c r="BH4" i="71"/>
  <c r="BI4" i="71"/>
  <c r="C6" i="71"/>
  <c r="D6" i="71"/>
  <c r="E6" i="71"/>
  <c r="F6" i="71"/>
  <c r="G6" i="71"/>
  <c r="H6" i="71"/>
  <c r="I6" i="71"/>
  <c r="J6" i="71"/>
  <c r="K6" i="71"/>
  <c r="L6" i="71"/>
  <c r="M6" i="71"/>
  <c r="N6" i="71"/>
  <c r="O6" i="71"/>
  <c r="P6" i="71"/>
  <c r="Q6" i="71"/>
  <c r="R6" i="71"/>
  <c r="S6" i="71"/>
  <c r="T6" i="71"/>
  <c r="U6" i="71"/>
  <c r="V6" i="71"/>
  <c r="W6" i="71"/>
  <c r="X6" i="71"/>
  <c r="Y6" i="71"/>
  <c r="Z6" i="71"/>
  <c r="AA6" i="71"/>
  <c r="AB6" i="71"/>
  <c r="AC6" i="71"/>
  <c r="AD6" i="71"/>
  <c r="AE6" i="71"/>
  <c r="AF6" i="71"/>
  <c r="AG6" i="71"/>
  <c r="AH6" i="71"/>
  <c r="AI6" i="71"/>
  <c r="AJ6" i="71"/>
  <c r="AK6" i="71"/>
  <c r="AL6" i="71"/>
  <c r="AM6" i="71"/>
  <c r="AN6" i="71"/>
  <c r="AO6" i="71"/>
  <c r="AP6" i="71"/>
  <c r="AQ6" i="71"/>
  <c r="AR6" i="71"/>
  <c r="AS6" i="71"/>
  <c r="AT6" i="71"/>
  <c r="AU6" i="71"/>
  <c r="AV6" i="71"/>
  <c r="AW6" i="71"/>
  <c r="AX6" i="71"/>
  <c r="AY6" i="71"/>
  <c r="AZ6" i="71"/>
  <c r="BA6" i="71"/>
  <c r="BB6" i="71"/>
  <c r="BC6" i="71"/>
  <c r="BD6" i="71"/>
  <c r="BE6" i="71"/>
  <c r="BF6" i="71"/>
  <c r="BG6" i="71"/>
  <c r="BH6" i="71"/>
  <c r="BI6" i="71"/>
  <c r="C7" i="71"/>
  <c r="D7" i="71"/>
  <c r="E7" i="71"/>
  <c r="F7" i="71"/>
  <c r="G7" i="71"/>
  <c r="H7" i="71"/>
  <c r="I7" i="71"/>
  <c r="J7" i="71"/>
  <c r="K7" i="71"/>
  <c r="L7" i="71"/>
  <c r="M7" i="71"/>
  <c r="N7" i="71"/>
  <c r="O7" i="71"/>
  <c r="P7" i="71"/>
  <c r="Q7" i="71"/>
  <c r="R7" i="71"/>
  <c r="S7" i="71"/>
  <c r="T7" i="71"/>
  <c r="U7" i="71"/>
  <c r="V7" i="71"/>
  <c r="W7" i="71"/>
  <c r="X7" i="71"/>
  <c r="Y7" i="71"/>
  <c r="Z7" i="71"/>
  <c r="AA7" i="71"/>
  <c r="AB7" i="71"/>
  <c r="AC7" i="71"/>
  <c r="AD7" i="71"/>
  <c r="AE7" i="71"/>
  <c r="AF7" i="71"/>
  <c r="AG7" i="71"/>
  <c r="AH7" i="71"/>
  <c r="AI7" i="71"/>
  <c r="AJ7" i="71"/>
  <c r="AK7" i="71"/>
  <c r="AL7" i="71"/>
  <c r="AM7" i="71"/>
  <c r="AN7" i="71"/>
  <c r="AO7" i="71"/>
  <c r="AP7" i="71"/>
  <c r="AQ7" i="71"/>
  <c r="AR7" i="71"/>
  <c r="AS7" i="71"/>
  <c r="AT7" i="71"/>
  <c r="AU7" i="71"/>
  <c r="AV7" i="71"/>
  <c r="AW7" i="71"/>
  <c r="AX7" i="71"/>
  <c r="AY7" i="71"/>
  <c r="AZ7" i="71"/>
  <c r="BA7" i="71"/>
  <c r="BB7" i="71"/>
  <c r="BC7" i="71"/>
  <c r="BD7" i="71"/>
  <c r="BE7" i="71"/>
  <c r="BF7" i="71"/>
  <c r="BG7" i="71"/>
  <c r="BH7" i="71"/>
  <c r="BI7" i="71"/>
  <c r="C9" i="71"/>
  <c r="D9" i="71"/>
  <c r="E9" i="71"/>
  <c r="F9" i="71"/>
  <c r="G9" i="71"/>
  <c r="H9" i="71"/>
  <c r="I9" i="71"/>
  <c r="J9" i="71"/>
  <c r="K9" i="71"/>
  <c r="L9" i="71"/>
  <c r="M9" i="71"/>
  <c r="N9" i="71"/>
  <c r="O9" i="71"/>
  <c r="P9" i="71"/>
  <c r="Q9" i="71"/>
  <c r="R9" i="71"/>
  <c r="S9" i="71"/>
  <c r="T9" i="71"/>
  <c r="U9" i="71"/>
  <c r="V9" i="71"/>
  <c r="W9" i="71"/>
  <c r="X9" i="71"/>
  <c r="Y9" i="71"/>
  <c r="Z9" i="71"/>
  <c r="AA9" i="71"/>
  <c r="AB9" i="71"/>
  <c r="AC9" i="71"/>
  <c r="AD9" i="71"/>
  <c r="AE9" i="71"/>
  <c r="AF9" i="71"/>
  <c r="AG9" i="71"/>
  <c r="AH9" i="71"/>
  <c r="AI9" i="71"/>
  <c r="AJ9" i="71"/>
  <c r="AK9" i="71"/>
  <c r="AL9" i="71"/>
  <c r="AM9" i="71"/>
  <c r="AN9" i="71"/>
  <c r="AO9" i="71"/>
  <c r="AP9" i="71"/>
  <c r="AQ9" i="71"/>
  <c r="AR9" i="71"/>
  <c r="AS9" i="71"/>
  <c r="AT9" i="71"/>
  <c r="AU9" i="71"/>
  <c r="AV9" i="71"/>
  <c r="AW9" i="71"/>
  <c r="AX9" i="71"/>
  <c r="AY9" i="71"/>
  <c r="AZ9" i="71"/>
  <c r="BA9" i="71"/>
  <c r="BB9" i="71"/>
  <c r="BC9" i="71"/>
  <c r="BD9" i="71"/>
  <c r="BE9" i="71"/>
  <c r="BF9" i="71"/>
  <c r="BG9" i="71"/>
  <c r="BH9" i="71"/>
  <c r="BI9" i="71"/>
  <c r="C10" i="71"/>
  <c r="D10" i="71"/>
  <c r="E10" i="71"/>
  <c r="F10" i="71"/>
  <c r="G10" i="71"/>
  <c r="H10" i="71"/>
  <c r="I10" i="71"/>
  <c r="J10" i="71"/>
  <c r="K10" i="71"/>
  <c r="L10" i="71"/>
  <c r="M10" i="71"/>
  <c r="N10" i="71"/>
  <c r="O10" i="71"/>
  <c r="P10" i="71"/>
  <c r="Q10" i="71"/>
  <c r="R10" i="71"/>
  <c r="S10" i="71"/>
  <c r="T10" i="71"/>
  <c r="U10" i="71"/>
  <c r="V10" i="71"/>
  <c r="W10" i="71"/>
  <c r="X10" i="71"/>
  <c r="Y10" i="71"/>
  <c r="Z10" i="71"/>
  <c r="AA10" i="71"/>
  <c r="AB10" i="71"/>
  <c r="AC10" i="71"/>
  <c r="AD10" i="71"/>
  <c r="AE10" i="71"/>
  <c r="AF10" i="71"/>
  <c r="AG10" i="71"/>
  <c r="AH10" i="71"/>
  <c r="AI10" i="71"/>
  <c r="AJ10" i="71"/>
  <c r="AK10" i="71"/>
  <c r="AL10" i="71"/>
  <c r="AM10" i="71"/>
  <c r="AN10" i="71"/>
  <c r="AO10" i="71"/>
  <c r="AP10" i="71"/>
  <c r="AQ10" i="71"/>
  <c r="AR10" i="71"/>
  <c r="AS10" i="71"/>
  <c r="AT10" i="71"/>
  <c r="AU10" i="71"/>
  <c r="AV10" i="71"/>
  <c r="AW10" i="71"/>
  <c r="AX10" i="71"/>
  <c r="AY10" i="71"/>
  <c r="AZ10" i="71"/>
  <c r="BA10" i="71"/>
  <c r="BB10" i="71"/>
  <c r="BC10" i="71"/>
  <c r="BD10" i="71"/>
  <c r="BE10" i="71"/>
  <c r="BF10" i="71"/>
  <c r="BG10" i="71"/>
  <c r="BH10" i="71"/>
  <c r="BI10" i="71"/>
  <c r="C12" i="71"/>
  <c r="D12" i="71"/>
  <c r="E12" i="71"/>
  <c r="F12" i="71"/>
  <c r="G12" i="71"/>
  <c r="H12" i="71"/>
  <c r="I12" i="71"/>
  <c r="J12" i="71"/>
  <c r="K12" i="71"/>
  <c r="L12" i="71"/>
  <c r="M12" i="71"/>
  <c r="N12" i="71"/>
  <c r="O12" i="71"/>
  <c r="P12" i="71"/>
  <c r="Q12" i="71"/>
  <c r="R12" i="71"/>
  <c r="S12" i="71"/>
  <c r="T12" i="71"/>
  <c r="U12" i="71"/>
  <c r="V12" i="71"/>
  <c r="W12" i="71"/>
  <c r="X12" i="71"/>
  <c r="Y12" i="71"/>
  <c r="Z12" i="71"/>
  <c r="AA12" i="71"/>
  <c r="AB12" i="71"/>
  <c r="AC12" i="71"/>
  <c r="AD12" i="71"/>
  <c r="AE12" i="71"/>
  <c r="AF12" i="71"/>
  <c r="AG12" i="71"/>
  <c r="AH12" i="71"/>
  <c r="AI12" i="71"/>
  <c r="AJ12" i="71"/>
  <c r="AK12" i="71"/>
  <c r="AL12" i="71"/>
  <c r="AM12" i="71"/>
  <c r="AN12" i="71"/>
  <c r="AO12" i="71"/>
  <c r="AP12" i="71"/>
  <c r="AQ12" i="71"/>
  <c r="AR12" i="71"/>
  <c r="AS12" i="71"/>
  <c r="AT12" i="71"/>
  <c r="AU12" i="71"/>
  <c r="AV12" i="71"/>
  <c r="AW12" i="71"/>
  <c r="AX12" i="71"/>
  <c r="AY12" i="71"/>
  <c r="AZ12" i="71"/>
  <c r="BA12" i="71"/>
  <c r="BB12" i="71"/>
  <c r="BC12" i="71"/>
  <c r="BD12" i="71"/>
  <c r="BE12" i="71"/>
  <c r="BF12" i="71"/>
  <c r="BG12" i="71"/>
  <c r="BH12" i="71"/>
  <c r="BI12" i="71"/>
  <c r="C13" i="71"/>
  <c r="D13" i="71"/>
  <c r="E13" i="71"/>
  <c r="F13" i="71"/>
  <c r="G13" i="71"/>
  <c r="H13" i="71"/>
  <c r="I13" i="71"/>
  <c r="J13" i="71"/>
  <c r="K13" i="71"/>
  <c r="L13" i="71"/>
  <c r="M13" i="71"/>
  <c r="N13" i="71"/>
  <c r="O13" i="71"/>
  <c r="P13" i="71"/>
  <c r="Q13" i="71"/>
  <c r="R13" i="71"/>
  <c r="S13" i="71"/>
  <c r="T13" i="71"/>
  <c r="U13" i="71"/>
  <c r="V13" i="71"/>
  <c r="W13" i="71"/>
  <c r="X13" i="71"/>
  <c r="Y13" i="71"/>
  <c r="Z13" i="71"/>
  <c r="AA13" i="71"/>
  <c r="AB13" i="71"/>
  <c r="AC13" i="71"/>
  <c r="AD13" i="71"/>
  <c r="AE13" i="71"/>
  <c r="AF13" i="71"/>
  <c r="AG13" i="71"/>
  <c r="AH13" i="71"/>
  <c r="AI13" i="71"/>
  <c r="AJ13" i="71"/>
  <c r="AK13" i="71"/>
  <c r="AL13" i="71"/>
  <c r="AM13" i="71"/>
  <c r="AN13" i="71"/>
  <c r="AO13" i="71"/>
  <c r="AP13" i="71"/>
  <c r="AQ13" i="71"/>
  <c r="AR13" i="71"/>
  <c r="AS13" i="71"/>
  <c r="AT13" i="71"/>
  <c r="AU13" i="71"/>
  <c r="AV13" i="71"/>
  <c r="AW13" i="71"/>
  <c r="AX13" i="71"/>
  <c r="AY13" i="71"/>
  <c r="AZ13" i="71"/>
  <c r="BA13" i="71"/>
  <c r="BB13" i="71"/>
  <c r="BC13" i="71"/>
  <c r="BD13" i="71"/>
  <c r="BE13" i="71"/>
  <c r="BF13" i="71"/>
  <c r="BG13" i="71"/>
  <c r="BH13" i="71"/>
  <c r="BI13" i="71"/>
  <c r="C15" i="71"/>
  <c r="D15" i="71"/>
  <c r="E15" i="71"/>
  <c r="F15" i="71"/>
  <c r="G15" i="71"/>
  <c r="H15" i="71"/>
  <c r="I15" i="71"/>
  <c r="J15" i="71"/>
  <c r="K15" i="71"/>
  <c r="L15" i="71"/>
  <c r="M15" i="71"/>
  <c r="N15" i="71"/>
  <c r="O15" i="71"/>
  <c r="P15" i="71"/>
  <c r="Q15" i="71"/>
  <c r="R15" i="71"/>
  <c r="S15" i="71"/>
  <c r="T15" i="71"/>
  <c r="U15" i="71"/>
  <c r="V15" i="71"/>
  <c r="W15" i="71"/>
  <c r="X15" i="71"/>
  <c r="Y15" i="71"/>
  <c r="Z15" i="71"/>
  <c r="AA15" i="71"/>
  <c r="AB15" i="71"/>
  <c r="AC15" i="71"/>
  <c r="AD15" i="71"/>
  <c r="AE15" i="71"/>
  <c r="AF15" i="71"/>
  <c r="AG15" i="71"/>
  <c r="AH15" i="71"/>
  <c r="AI15" i="71"/>
  <c r="AJ15" i="71"/>
  <c r="AK15" i="71"/>
  <c r="AL15" i="71"/>
  <c r="AM15" i="71"/>
  <c r="AN15" i="71"/>
  <c r="AO15" i="71"/>
  <c r="AP15" i="71"/>
  <c r="AQ15" i="71"/>
  <c r="AR15" i="71"/>
  <c r="AS15" i="71"/>
  <c r="AT15" i="71"/>
  <c r="AU15" i="71"/>
  <c r="AV15" i="71"/>
  <c r="AW15" i="71"/>
  <c r="AX15" i="71"/>
  <c r="AY15" i="71"/>
  <c r="AZ15" i="71"/>
  <c r="BA15" i="71"/>
  <c r="BB15" i="71"/>
  <c r="BC15" i="71"/>
  <c r="BD15" i="71"/>
  <c r="BE15" i="71"/>
  <c r="BF15" i="71"/>
  <c r="BG15" i="71"/>
  <c r="BH15" i="71"/>
  <c r="BI15" i="71"/>
  <c r="C16" i="71"/>
  <c r="D16" i="71"/>
  <c r="E16" i="71"/>
  <c r="F16" i="71"/>
  <c r="G16" i="71"/>
  <c r="H16" i="71"/>
  <c r="I16" i="71"/>
  <c r="J16" i="71"/>
  <c r="K16" i="71"/>
  <c r="L16" i="71"/>
  <c r="M16" i="71"/>
  <c r="N16" i="71"/>
  <c r="O16" i="71"/>
  <c r="P16" i="71"/>
  <c r="Q16" i="71"/>
  <c r="R16" i="71"/>
  <c r="S16" i="71"/>
  <c r="T16" i="71"/>
  <c r="U16" i="71"/>
  <c r="V16" i="71"/>
  <c r="W16" i="71"/>
  <c r="X16" i="71"/>
  <c r="Y16" i="71"/>
  <c r="Z16" i="71"/>
  <c r="AA16" i="71"/>
  <c r="AB16" i="71"/>
  <c r="AC16" i="71"/>
  <c r="AD16" i="71"/>
  <c r="AE16" i="71"/>
  <c r="AF16" i="71"/>
  <c r="AG16" i="71"/>
  <c r="AH16" i="71"/>
  <c r="AI16" i="71"/>
  <c r="AJ16" i="71"/>
  <c r="AK16" i="71"/>
  <c r="AL16" i="71"/>
  <c r="AM16" i="71"/>
  <c r="AN16" i="71"/>
  <c r="AO16" i="71"/>
  <c r="AP16" i="71"/>
  <c r="AQ16" i="71"/>
  <c r="AR16" i="71"/>
  <c r="AS16" i="71"/>
  <c r="AT16" i="71"/>
  <c r="AU16" i="71"/>
  <c r="AV16" i="71"/>
  <c r="AW16" i="71"/>
  <c r="AX16" i="71"/>
  <c r="AY16" i="71"/>
  <c r="AZ16" i="71"/>
  <c r="BA16" i="71"/>
  <c r="BB16" i="71"/>
  <c r="BC16" i="71"/>
  <c r="BD16" i="71"/>
  <c r="BE16" i="71"/>
  <c r="BF16" i="71"/>
  <c r="BG16" i="71"/>
  <c r="BH16" i="71"/>
  <c r="BI16" i="71"/>
  <c r="C18" i="71"/>
  <c r="D18" i="71"/>
  <c r="E18" i="71"/>
  <c r="F18" i="71"/>
  <c r="G18" i="71"/>
  <c r="H18" i="71"/>
  <c r="I18" i="71"/>
  <c r="J18" i="71"/>
  <c r="K18" i="71"/>
  <c r="L18" i="71"/>
  <c r="M18" i="71"/>
  <c r="N18" i="71"/>
  <c r="O18" i="71"/>
  <c r="P18" i="71"/>
  <c r="Q18" i="71"/>
  <c r="R18" i="71"/>
  <c r="S18" i="71"/>
  <c r="T18" i="71"/>
  <c r="U18" i="71"/>
  <c r="V18" i="71"/>
  <c r="W18" i="71"/>
  <c r="X18" i="71"/>
  <c r="Y18" i="71"/>
  <c r="Z18" i="71"/>
  <c r="AA18" i="71"/>
  <c r="AB18" i="71"/>
  <c r="AC18" i="71"/>
  <c r="AD18" i="71"/>
  <c r="AE18" i="71"/>
  <c r="AF18" i="71"/>
  <c r="AG18" i="71"/>
  <c r="AH18" i="71"/>
  <c r="AI18" i="71"/>
  <c r="AJ18" i="71"/>
  <c r="AK18" i="71"/>
  <c r="AL18" i="71"/>
  <c r="AM18" i="71"/>
  <c r="AN18" i="71"/>
  <c r="AO18" i="71"/>
  <c r="AP18" i="71"/>
  <c r="AQ18" i="71"/>
  <c r="AR18" i="71"/>
  <c r="AS18" i="71"/>
  <c r="AT18" i="71"/>
  <c r="AU18" i="71"/>
  <c r="AV18" i="71"/>
  <c r="AW18" i="71"/>
  <c r="AX18" i="71"/>
  <c r="AY18" i="71"/>
  <c r="AZ18" i="71"/>
  <c r="BA18" i="71"/>
  <c r="BB18" i="71"/>
  <c r="BC18" i="71"/>
  <c r="BD18" i="71"/>
  <c r="BE18" i="71"/>
  <c r="BF18" i="71"/>
  <c r="BG18" i="71"/>
  <c r="BH18" i="71"/>
  <c r="BI18" i="71"/>
  <c r="C19" i="71"/>
  <c r="D19" i="71"/>
  <c r="E19" i="71"/>
  <c r="F19" i="71"/>
  <c r="G19" i="71"/>
  <c r="H19" i="71"/>
  <c r="I19" i="71"/>
  <c r="J19" i="71"/>
  <c r="K19" i="71"/>
  <c r="L19" i="71"/>
  <c r="M19" i="71"/>
  <c r="N19" i="71"/>
  <c r="O19" i="71"/>
  <c r="P19" i="71"/>
  <c r="Q19" i="71"/>
  <c r="R19" i="71"/>
  <c r="S19" i="71"/>
  <c r="T19" i="71"/>
  <c r="U19" i="71"/>
  <c r="V19" i="71"/>
  <c r="W19" i="71"/>
  <c r="X19" i="71"/>
  <c r="Y19" i="71"/>
  <c r="Z19" i="71"/>
  <c r="AA19" i="71"/>
  <c r="AB19" i="71"/>
  <c r="AC19" i="71"/>
  <c r="AD19" i="71"/>
  <c r="AE19" i="71"/>
  <c r="AF19" i="71"/>
  <c r="AG19" i="71"/>
  <c r="AH19" i="71"/>
  <c r="AI19" i="71"/>
  <c r="AJ19" i="71"/>
  <c r="AK19" i="71"/>
  <c r="AL19" i="71"/>
  <c r="AM19" i="71"/>
  <c r="AN19" i="71"/>
  <c r="AO19" i="71"/>
  <c r="AP19" i="71"/>
  <c r="AQ19" i="71"/>
  <c r="AR19" i="71"/>
  <c r="AS19" i="71"/>
  <c r="AT19" i="71"/>
  <c r="AU19" i="71"/>
  <c r="AV19" i="71"/>
  <c r="AW19" i="71"/>
  <c r="AX19" i="71"/>
  <c r="AY19" i="71"/>
  <c r="AZ19" i="71"/>
  <c r="BA19" i="71"/>
  <c r="BB19" i="71"/>
  <c r="BC19" i="71"/>
  <c r="BD19" i="71"/>
  <c r="BE19" i="71"/>
  <c r="BF19" i="71"/>
  <c r="BG19" i="71"/>
  <c r="BH19" i="71"/>
  <c r="BI19" i="71"/>
  <c r="C21" i="71"/>
  <c r="D21" i="71"/>
  <c r="E21" i="71"/>
  <c r="F21" i="71"/>
  <c r="G21" i="71"/>
  <c r="H21" i="71"/>
  <c r="I21" i="71"/>
  <c r="J21" i="71"/>
  <c r="K21" i="71"/>
  <c r="L21" i="71"/>
  <c r="M21" i="71"/>
  <c r="N21" i="71"/>
  <c r="O21" i="71"/>
  <c r="P21" i="71"/>
  <c r="Q21" i="71"/>
  <c r="R21" i="71"/>
  <c r="S21" i="71"/>
  <c r="T21" i="71"/>
  <c r="U21" i="71"/>
  <c r="V21" i="71"/>
  <c r="W21" i="71"/>
  <c r="X21" i="71"/>
  <c r="Y21" i="71"/>
  <c r="Z21" i="71"/>
  <c r="AA21" i="71"/>
  <c r="AB21" i="71"/>
  <c r="AC21" i="71"/>
  <c r="AD21" i="71"/>
  <c r="AE21" i="71"/>
  <c r="AF21" i="71"/>
  <c r="AG21" i="71"/>
  <c r="AH21" i="71"/>
  <c r="AI21" i="71"/>
  <c r="AJ21" i="71"/>
  <c r="AK21" i="71"/>
  <c r="AL21" i="71"/>
  <c r="AM21" i="71"/>
  <c r="AN21" i="71"/>
  <c r="AO21" i="71"/>
  <c r="AP21" i="71"/>
  <c r="AQ21" i="71"/>
  <c r="AR21" i="71"/>
  <c r="AS21" i="71"/>
  <c r="AT21" i="71"/>
  <c r="AU21" i="71"/>
  <c r="AV21" i="71"/>
  <c r="AW21" i="71"/>
  <c r="AX21" i="71"/>
  <c r="AY21" i="71"/>
  <c r="AZ21" i="71"/>
  <c r="BA21" i="71"/>
  <c r="BB21" i="71"/>
  <c r="BC21" i="71"/>
  <c r="BD21" i="71"/>
  <c r="BE21" i="71"/>
  <c r="BF21" i="71"/>
  <c r="BG21" i="71"/>
  <c r="BH21" i="71"/>
  <c r="BI21" i="71"/>
  <c r="C22" i="71"/>
  <c r="D22" i="71"/>
  <c r="E22" i="71"/>
  <c r="F22" i="71"/>
  <c r="G22" i="71"/>
  <c r="H22" i="71"/>
  <c r="I22" i="71"/>
  <c r="J22" i="71"/>
  <c r="K22" i="71"/>
  <c r="L22" i="71"/>
  <c r="M22" i="71"/>
  <c r="N22" i="71"/>
  <c r="O22" i="71"/>
  <c r="P22" i="71"/>
  <c r="Q22" i="71"/>
  <c r="R22" i="71"/>
  <c r="S22" i="71"/>
  <c r="T22" i="71"/>
  <c r="U22" i="71"/>
  <c r="V22" i="71"/>
  <c r="W22" i="71"/>
  <c r="X22" i="71"/>
  <c r="Y22" i="71"/>
  <c r="Z22" i="71"/>
  <c r="AA22" i="71"/>
  <c r="AB22" i="71"/>
  <c r="AC22" i="71"/>
  <c r="AD22" i="71"/>
  <c r="AE22" i="71"/>
  <c r="AF22" i="71"/>
  <c r="AG22" i="71"/>
  <c r="AH22" i="71"/>
  <c r="AI22" i="71"/>
  <c r="AJ22" i="71"/>
  <c r="AK22" i="71"/>
  <c r="AL22" i="71"/>
  <c r="AM22" i="71"/>
  <c r="AN22" i="71"/>
  <c r="AO22" i="71"/>
  <c r="AP22" i="71"/>
  <c r="AQ22" i="71"/>
  <c r="AR22" i="71"/>
  <c r="AS22" i="71"/>
  <c r="AT22" i="71"/>
  <c r="AU22" i="71"/>
  <c r="AV22" i="71"/>
  <c r="AW22" i="71"/>
  <c r="AX22" i="71"/>
  <c r="AY22" i="71"/>
  <c r="AZ22" i="71"/>
  <c r="BA22" i="71"/>
  <c r="BB22" i="71"/>
  <c r="BC22" i="71"/>
  <c r="BD22" i="71"/>
  <c r="BE22" i="71"/>
  <c r="BF22" i="71"/>
  <c r="BG22" i="71"/>
  <c r="BH22" i="71"/>
  <c r="BI22" i="71"/>
  <c r="C23" i="71"/>
  <c r="D23" i="71"/>
  <c r="E23" i="71"/>
  <c r="F23" i="71"/>
  <c r="G23" i="71"/>
  <c r="H23" i="71"/>
  <c r="I23" i="71"/>
  <c r="J23" i="71"/>
  <c r="K23" i="71"/>
  <c r="L23" i="71"/>
  <c r="M23" i="71"/>
  <c r="N23" i="71"/>
  <c r="O23" i="71"/>
  <c r="P23" i="71"/>
  <c r="Q23" i="71"/>
  <c r="R23" i="71"/>
  <c r="S23" i="71"/>
  <c r="T23" i="71"/>
  <c r="U23" i="71"/>
  <c r="V23" i="71"/>
  <c r="W23" i="71"/>
  <c r="X23" i="71"/>
  <c r="Y23" i="71"/>
  <c r="Z23" i="71"/>
  <c r="AA23" i="71"/>
  <c r="AB23" i="71"/>
  <c r="AC23" i="71"/>
  <c r="AD23" i="71"/>
  <c r="AE23" i="71"/>
  <c r="AF23" i="71"/>
  <c r="AG23" i="71"/>
  <c r="AH23" i="71"/>
  <c r="AI23" i="71"/>
  <c r="AJ23" i="71"/>
  <c r="AK23" i="71"/>
  <c r="AL23" i="71"/>
  <c r="AM23" i="71"/>
  <c r="AN23" i="71"/>
  <c r="AO23" i="71"/>
  <c r="AP23" i="71"/>
  <c r="AQ23" i="71"/>
  <c r="AR23" i="71"/>
  <c r="AS23" i="71"/>
  <c r="AT23" i="71"/>
  <c r="AU23" i="71"/>
  <c r="AV23" i="71"/>
  <c r="AW23" i="71"/>
  <c r="AX23" i="71"/>
  <c r="AY23" i="71"/>
  <c r="AZ23" i="71"/>
  <c r="BA23" i="71"/>
  <c r="BB23" i="71"/>
  <c r="BC23" i="71"/>
  <c r="BD23" i="71"/>
  <c r="BE23" i="71"/>
  <c r="BF23" i="71"/>
  <c r="BG23" i="71"/>
  <c r="BH23" i="71"/>
  <c r="BI23" i="71"/>
  <c r="C24" i="71"/>
  <c r="D24" i="71"/>
  <c r="E24" i="71"/>
  <c r="F24" i="71"/>
  <c r="G24" i="71"/>
  <c r="H24" i="71"/>
  <c r="I24" i="71"/>
  <c r="J24" i="71"/>
  <c r="K24" i="71"/>
  <c r="L24" i="71"/>
  <c r="M24" i="71"/>
  <c r="N24" i="71"/>
  <c r="O24" i="71"/>
  <c r="P24" i="71"/>
  <c r="Q24" i="71"/>
  <c r="R24" i="71"/>
  <c r="S24" i="71"/>
  <c r="T24" i="71"/>
  <c r="U24" i="71"/>
  <c r="V24" i="71"/>
  <c r="W24" i="71"/>
  <c r="X24" i="71"/>
  <c r="Y24" i="71"/>
  <c r="Z24" i="71"/>
  <c r="AA24" i="71"/>
  <c r="AB24" i="71"/>
  <c r="AC24" i="71"/>
  <c r="AD24" i="71"/>
  <c r="AE24" i="71"/>
  <c r="AF24" i="71"/>
  <c r="AG24" i="71"/>
  <c r="AH24" i="71"/>
  <c r="AI24" i="71"/>
  <c r="AJ24" i="71"/>
  <c r="AK24" i="71"/>
  <c r="AL24" i="71"/>
  <c r="AM24" i="71"/>
  <c r="AN24" i="71"/>
  <c r="AO24" i="71"/>
  <c r="AP24" i="71"/>
  <c r="AQ24" i="71"/>
  <c r="AR24" i="71"/>
  <c r="AS24" i="71"/>
  <c r="AT24" i="71"/>
  <c r="AU24" i="71"/>
  <c r="AV24" i="71"/>
  <c r="AW24" i="71"/>
  <c r="AX24" i="71"/>
  <c r="AY24" i="71"/>
  <c r="AZ24" i="71"/>
  <c r="BA24" i="71"/>
  <c r="BB24" i="71"/>
  <c r="BC24" i="71"/>
  <c r="BD24" i="71"/>
  <c r="BE24" i="71"/>
  <c r="BF24" i="71"/>
  <c r="BG24" i="71"/>
  <c r="BH24" i="71"/>
  <c r="BI24" i="71"/>
  <c r="C26" i="71"/>
  <c r="D26" i="71"/>
  <c r="E26" i="71"/>
  <c r="F26" i="71"/>
  <c r="G26" i="71"/>
  <c r="H26" i="71"/>
  <c r="I26" i="71"/>
  <c r="J26" i="71"/>
  <c r="K26" i="71"/>
  <c r="L26" i="71"/>
  <c r="M26" i="71"/>
  <c r="N26" i="71"/>
  <c r="O26" i="71"/>
  <c r="P26" i="71"/>
  <c r="Q26" i="71"/>
  <c r="R26" i="71"/>
  <c r="S26" i="71"/>
  <c r="T26" i="71"/>
  <c r="U26" i="71"/>
  <c r="V26" i="71"/>
  <c r="W26" i="71"/>
  <c r="X26" i="71"/>
  <c r="Y26" i="71"/>
  <c r="Z26" i="71"/>
  <c r="AA26" i="71"/>
  <c r="AB26" i="71"/>
  <c r="AC26" i="71"/>
  <c r="AD26" i="71"/>
  <c r="AE26" i="71"/>
  <c r="AF26" i="71"/>
  <c r="AG26" i="71"/>
  <c r="AH26" i="71"/>
  <c r="AI26" i="71"/>
  <c r="AJ26" i="71"/>
  <c r="AK26" i="71"/>
  <c r="AL26" i="71"/>
  <c r="AM26" i="71"/>
  <c r="AN26" i="71"/>
  <c r="AO26" i="71"/>
  <c r="AP26" i="71"/>
  <c r="AQ26" i="71"/>
  <c r="AR26" i="71"/>
  <c r="AS26" i="71"/>
  <c r="AT26" i="71"/>
  <c r="AU26" i="71"/>
  <c r="AV26" i="71"/>
  <c r="AW26" i="71"/>
  <c r="AX26" i="71"/>
  <c r="AY26" i="71"/>
  <c r="AZ26" i="71"/>
  <c r="BA26" i="71"/>
  <c r="BB26" i="71"/>
  <c r="BC26" i="71"/>
  <c r="BD26" i="71"/>
  <c r="BE26" i="71"/>
  <c r="BF26" i="71"/>
  <c r="BG26" i="71"/>
  <c r="BH26" i="71"/>
  <c r="BI26" i="71"/>
  <c r="C27" i="71"/>
  <c r="D27" i="71"/>
  <c r="E27" i="71"/>
  <c r="F27" i="71"/>
  <c r="G27" i="71"/>
  <c r="H27" i="71"/>
  <c r="I27" i="71"/>
  <c r="J27" i="71"/>
  <c r="K27" i="71"/>
  <c r="L27" i="71"/>
  <c r="M27" i="71"/>
  <c r="N27" i="71"/>
  <c r="O27" i="71"/>
  <c r="P27" i="71"/>
  <c r="Q27" i="71"/>
  <c r="R27" i="71"/>
  <c r="S27" i="71"/>
  <c r="T27" i="71"/>
  <c r="U27" i="71"/>
  <c r="V27" i="71"/>
  <c r="W27" i="71"/>
  <c r="X27" i="71"/>
  <c r="Y27" i="71"/>
  <c r="Z27" i="71"/>
  <c r="AA27" i="71"/>
  <c r="AB27" i="71"/>
  <c r="AC27" i="71"/>
  <c r="AD27" i="71"/>
  <c r="AE27" i="71"/>
  <c r="AF27" i="71"/>
  <c r="AG27" i="71"/>
  <c r="AH27" i="71"/>
  <c r="AI27" i="71"/>
  <c r="AJ27" i="71"/>
  <c r="AK27" i="71"/>
  <c r="AL27" i="71"/>
  <c r="AM27" i="71"/>
  <c r="AN27" i="71"/>
  <c r="AO27" i="71"/>
  <c r="AP27" i="71"/>
  <c r="AQ27" i="71"/>
  <c r="AR27" i="71"/>
  <c r="AS27" i="71"/>
  <c r="AT27" i="71"/>
  <c r="AU27" i="71"/>
  <c r="AV27" i="71"/>
  <c r="AW27" i="71"/>
  <c r="AX27" i="71"/>
  <c r="AY27" i="71"/>
  <c r="AZ27" i="71"/>
  <c r="BA27" i="71"/>
  <c r="BB27" i="71"/>
  <c r="BC27" i="71"/>
  <c r="BD27" i="71"/>
  <c r="BE27" i="71"/>
  <c r="BF27" i="71"/>
  <c r="BG27" i="71"/>
  <c r="BH27" i="71"/>
  <c r="BI27" i="71"/>
  <c r="C28" i="71"/>
  <c r="D28" i="71"/>
  <c r="E28" i="71"/>
  <c r="F28" i="71"/>
  <c r="G28" i="71"/>
  <c r="H28" i="71"/>
  <c r="I28" i="71"/>
  <c r="J28" i="71"/>
  <c r="K28" i="71"/>
  <c r="L28" i="71"/>
  <c r="M28" i="71"/>
  <c r="N28" i="71"/>
  <c r="O28" i="71"/>
  <c r="P28" i="71"/>
  <c r="Q28" i="71"/>
  <c r="R28" i="71"/>
  <c r="S28" i="71"/>
  <c r="T28" i="71"/>
  <c r="U28" i="71"/>
  <c r="V28" i="71"/>
  <c r="W28" i="71"/>
  <c r="X28" i="71"/>
  <c r="Y28" i="71"/>
  <c r="Z28" i="71"/>
  <c r="AA28" i="71"/>
  <c r="AB28" i="71"/>
  <c r="AC28" i="71"/>
  <c r="AD28" i="71"/>
  <c r="AE28" i="71"/>
  <c r="AF28" i="71"/>
  <c r="AG28" i="71"/>
  <c r="AH28" i="71"/>
  <c r="AI28" i="71"/>
  <c r="AJ28" i="71"/>
  <c r="AK28" i="71"/>
  <c r="AL28" i="71"/>
  <c r="AM28" i="71"/>
  <c r="AN28" i="71"/>
  <c r="AO28" i="71"/>
  <c r="AP28" i="71"/>
  <c r="AQ28" i="71"/>
  <c r="AR28" i="71"/>
  <c r="AS28" i="71"/>
  <c r="AT28" i="71"/>
  <c r="AU28" i="71"/>
  <c r="AV28" i="71"/>
  <c r="AW28" i="71"/>
  <c r="AX28" i="71"/>
  <c r="AY28" i="71"/>
  <c r="AZ28" i="71"/>
  <c r="BA28" i="71"/>
  <c r="BB28" i="71"/>
  <c r="BC28" i="71"/>
  <c r="BD28" i="71"/>
  <c r="BE28" i="71"/>
  <c r="BF28" i="71"/>
  <c r="BG28" i="71"/>
  <c r="BH28" i="71"/>
  <c r="BI28" i="71"/>
  <c r="C29" i="71"/>
  <c r="D29" i="71"/>
  <c r="E29" i="71"/>
  <c r="F29" i="71"/>
  <c r="G29" i="71"/>
  <c r="H29" i="71"/>
  <c r="I29" i="71"/>
  <c r="J29" i="71"/>
  <c r="K29" i="71"/>
  <c r="L29" i="71"/>
  <c r="M29" i="71"/>
  <c r="N29" i="71"/>
  <c r="O29" i="71"/>
  <c r="P29" i="71"/>
  <c r="Q29" i="71"/>
  <c r="R29" i="71"/>
  <c r="S29" i="71"/>
  <c r="T29" i="71"/>
  <c r="U29" i="71"/>
  <c r="V29" i="71"/>
  <c r="W29" i="71"/>
  <c r="X29" i="71"/>
  <c r="Y29" i="71"/>
  <c r="Z29" i="71"/>
  <c r="AA29" i="71"/>
  <c r="AB29" i="71"/>
  <c r="AC29" i="71"/>
  <c r="AD29" i="71"/>
  <c r="AE29" i="71"/>
  <c r="AF29" i="71"/>
  <c r="AG29" i="71"/>
  <c r="AH29" i="71"/>
  <c r="AI29" i="71"/>
  <c r="AJ29" i="71"/>
  <c r="AK29" i="71"/>
  <c r="AL29" i="71"/>
  <c r="AM29" i="71"/>
  <c r="AN29" i="71"/>
  <c r="AO29" i="71"/>
  <c r="AP29" i="71"/>
  <c r="AQ29" i="71"/>
  <c r="AR29" i="71"/>
  <c r="AS29" i="71"/>
  <c r="AT29" i="71"/>
  <c r="AU29" i="71"/>
  <c r="AV29" i="71"/>
  <c r="AW29" i="71"/>
  <c r="AX29" i="71"/>
  <c r="AY29" i="71"/>
  <c r="AZ29" i="71"/>
  <c r="BA29" i="71"/>
  <c r="BB29" i="71"/>
  <c r="BC29" i="71"/>
  <c r="BD29" i="71"/>
  <c r="BE29" i="71"/>
  <c r="BF29" i="71"/>
  <c r="BG29" i="71"/>
  <c r="BH29" i="71"/>
  <c r="BI29" i="71"/>
  <c r="C3" i="98"/>
  <c r="D3" i="98"/>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AZ3" i="98"/>
  <c r="BA3" i="98"/>
  <c r="BB3" i="98"/>
  <c r="BC3" i="98"/>
  <c r="BD3" i="98"/>
  <c r="BE3" i="98"/>
  <c r="BF3" i="98"/>
  <c r="BG3" i="98"/>
  <c r="BH3" i="98"/>
  <c r="BI3" i="98"/>
  <c r="C4" i="98"/>
  <c r="D4" i="98"/>
  <c r="E4" i="98"/>
  <c r="F4" i="98"/>
  <c r="G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AU4" i="98"/>
  <c r="AV4" i="98"/>
  <c r="AW4" i="98"/>
  <c r="AX4" i="98"/>
  <c r="AY4" i="98"/>
  <c r="AZ4" i="98"/>
  <c r="BA4" i="98"/>
  <c r="BB4" i="98"/>
  <c r="BC4" i="98"/>
  <c r="BD4" i="98"/>
  <c r="BE4" i="98"/>
  <c r="BF4" i="98"/>
  <c r="BG4" i="98"/>
  <c r="BH4" i="98"/>
  <c r="BI4" i="98"/>
  <c r="C6" i="98"/>
  <c r="D6" i="98"/>
  <c r="E6" i="98"/>
  <c r="F6" i="98"/>
  <c r="G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AU6" i="98"/>
  <c r="AV6" i="98"/>
  <c r="AW6" i="98"/>
  <c r="AX6" i="98"/>
  <c r="AY6" i="98"/>
  <c r="AZ6" i="98"/>
  <c r="BA6" i="98"/>
  <c r="BB6" i="98"/>
  <c r="BC6" i="98"/>
  <c r="BD6" i="98"/>
  <c r="BE6" i="98"/>
  <c r="BF6" i="98"/>
  <c r="BG6" i="98"/>
  <c r="BH6" i="98"/>
  <c r="BI6" i="98"/>
  <c r="C7" i="98"/>
  <c r="D7" i="98"/>
  <c r="E7" i="98"/>
  <c r="F7" i="98"/>
  <c r="G7" i="98"/>
  <c r="H7" i="98"/>
  <c r="I7" i="98"/>
  <c r="J7" i="98"/>
  <c r="K7" i="98"/>
  <c r="L7" i="98"/>
  <c r="M7" i="98"/>
  <c r="N7" i="98"/>
  <c r="O7" i="98"/>
  <c r="P7" i="98"/>
  <c r="Q7" i="98"/>
  <c r="R7" i="98"/>
  <c r="S7" i="98"/>
  <c r="T7" i="98"/>
  <c r="U7" i="98"/>
  <c r="V7" i="98"/>
  <c r="W7" i="98"/>
  <c r="X7" i="98"/>
  <c r="Y7" i="98"/>
  <c r="Z7" i="98"/>
  <c r="AA7" i="98"/>
  <c r="AB7" i="98"/>
  <c r="AC7" i="98"/>
  <c r="AD7" i="98"/>
  <c r="AE7" i="98"/>
  <c r="AF7" i="98"/>
  <c r="AG7" i="98"/>
  <c r="AH7" i="98"/>
  <c r="AI7" i="98"/>
  <c r="AJ7" i="98"/>
  <c r="AK7" i="98"/>
  <c r="AL7" i="98"/>
  <c r="AM7" i="98"/>
  <c r="AN7" i="98"/>
  <c r="AO7" i="98"/>
  <c r="AP7" i="98"/>
  <c r="AQ7" i="98"/>
  <c r="AR7" i="98"/>
  <c r="AS7" i="98"/>
  <c r="AT7" i="98"/>
  <c r="AU7" i="98"/>
  <c r="AV7" i="98"/>
  <c r="AW7" i="98"/>
  <c r="AX7" i="98"/>
  <c r="AY7" i="98"/>
  <c r="AZ7" i="98"/>
  <c r="BA7" i="98"/>
  <c r="BB7" i="98"/>
  <c r="BC7" i="98"/>
  <c r="BD7" i="98"/>
  <c r="BE7" i="98"/>
  <c r="BF7" i="98"/>
  <c r="BG7" i="98"/>
  <c r="BH7" i="98"/>
  <c r="BI7" i="98"/>
  <c r="C9" i="98"/>
  <c r="D9" i="98"/>
  <c r="E9" i="98"/>
  <c r="F9" i="98"/>
  <c r="G9" i="98"/>
  <c r="H9" i="98"/>
  <c r="I9" i="98"/>
  <c r="J9" i="98"/>
  <c r="K9" i="98"/>
  <c r="L9" i="98"/>
  <c r="M9" i="98"/>
  <c r="N9" i="98"/>
  <c r="O9" i="98"/>
  <c r="P9" i="98"/>
  <c r="Q9" i="98"/>
  <c r="R9" i="98"/>
  <c r="S9" i="98"/>
  <c r="T9" i="98"/>
  <c r="U9" i="98"/>
  <c r="V9" i="98"/>
  <c r="W9" i="98"/>
  <c r="X9" i="98"/>
  <c r="Y9" i="98"/>
  <c r="Z9" i="98"/>
  <c r="AA9" i="98"/>
  <c r="AB9" i="98"/>
  <c r="AC9" i="98"/>
  <c r="AD9" i="98"/>
  <c r="AE9" i="98"/>
  <c r="AF9" i="98"/>
  <c r="AG9" i="98"/>
  <c r="AH9" i="98"/>
  <c r="AI9" i="98"/>
  <c r="AJ9" i="98"/>
  <c r="AK9" i="98"/>
  <c r="AL9" i="98"/>
  <c r="AM9" i="98"/>
  <c r="AN9" i="98"/>
  <c r="AO9" i="98"/>
  <c r="AP9" i="98"/>
  <c r="AQ9" i="98"/>
  <c r="AR9" i="98"/>
  <c r="AS9" i="98"/>
  <c r="AT9" i="98"/>
  <c r="AU9" i="98"/>
  <c r="AV9" i="98"/>
  <c r="AW9" i="98"/>
  <c r="AX9" i="98"/>
  <c r="AY9" i="98"/>
  <c r="AZ9" i="98"/>
  <c r="BA9" i="98"/>
  <c r="BB9" i="98"/>
  <c r="BC9" i="98"/>
  <c r="BD9" i="98"/>
  <c r="BE9" i="98"/>
  <c r="BF9" i="98"/>
  <c r="BG9" i="98"/>
  <c r="BH9" i="98"/>
  <c r="BI9" i="98"/>
  <c r="C10" i="98"/>
  <c r="D10" i="98"/>
  <c r="E10" i="98"/>
  <c r="F10" i="98"/>
  <c r="G10" i="98"/>
  <c r="H10" i="98"/>
  <c r="I10" i="98"/>
  <c r="J10" i="98"/>
  <c r="K10" i="98"/>
  <c r="L10" i="98"/>
  <c r="M10" i="98"/>
  <c r="N10" i="98"/>
  <c r="O10" i="98"/>
  <c r="P10" i="98"/>
  <c r="Q10" i="98"/>
  <c r="R10" i="98"/>
  <c r="S10" i="98"/>
  <c r="T10" i="98"/>
  <c r="U10" i="98"/>
  <c r="V10" i="98"/>
  <c r="W10" i="98"/>
  <c r="X10" i="98"/>
  <c r="Y10" i="98"/>
  <c r="Z10" i="98"/>
  <c r="AA10" i="98"/>
  <c r="AB10" i="98"/>
  <c r="AC10" i="98"/>
  <c r="AD10" i="98"/>
  <c r="AE10" i="98"/>
  <c r="AF10" i="98"/>
  <c r="AG10" i="98"/>
  <c r="AH10" i="98"/>
  <c r="AI10" i="98"/>
  <c r="AJ10" i="98"/>
  <c r="AK10" i="98"/>
  <c r="AL10" i="98"/>
  <c r="AM10" i="98"/>
  <c r="AN10" i="98"/>
  <c r="AO10" i="98"/>
  <c r="AP10" i="98"/>
  <c r="AQ10" i="98"/>
  <c r="AR10" i="98"/>
  <c r="AS10" i="98"/>
  <c r="AT10" i="98"/>
  <c r="AU10" i="98"/>
  <c r="AV10" i="98"/>
  <c r="AW10" i="98"/>
  <c r="AX10" i="98"/>
  <c r="AY10" i="98"/>
  <c r="AZ10" i="98"/>
  <c r="BA10" i="98"/>
  <c r="BB10" i="98"/>
  <c r="BC10" i="98"/>
  <c r="BD10" i="98"/>
  <c r="BE10" i="98"/>
  <c r="BF10" i="98"/>
  <c r="BG10" i="98"/>
  <c r="BH10" i="98"/>
  <c r="BI10" i="98"/>
  <c r="C12" i="98"/>
  <c r="D12" i="98"/>
  <c r="E12" i="98"/>
  <c r="F12" i="98"/>
  <c r="G12" i="98"/>
  <c r="H12" i="98"/>
  <c r="I12" i="98"/>
  <c r="J12" i="98"/>
  <c r="K12" i="98"/>
  <c r="L12" i="98"/>
  <c r="M12" i="98"/>
  <c r="N12" i="98"/>
  <c r="O12" i="98"/>
  <c r="P12" i="98"/>
  <c r="Q12" i="98"/>
  <c r="R12" i="98"/>
  <c r="S12" i="98"/>
  <c r="T12" i="98"/>
  <c r="U12" i="98"/>
  <c r="V12" i="98"/>
  <c r="W12" i="98"/>
  <c r="X12" i="98"/>
  <c r="Y12" i="98"/>
  <c r="Z12" i="98"/>
  <c r="AA12" i="98"/>
  <c r="AB12" i="98"/>
  <c r="AC12" i="98"/>
  <c r="AD12" i="98"/>
  <c r="AE12" i="98"/>
  <c r="AF12" i="98"/>
  <c r="AG12" i="98"/>
  <c r="AH12" i="98"/>
  <c r="AI12" i="98"/>
  <c r="AJ12" i="98"/>
  <c r="AK12" i="98"/>
  <c r="AL12" i="98"/>
  <c r="AM12" i="98"/>
  <c r="AN12" i="98"/>
  <c r="AO12" i="98"/>
  <c r="AP12" i="98"/>
  <c r="AQ12" i="98"/>
  <c r="AR12" i="98"/>
  <c r="AS12" i="98"/>
  <c r="AT12" i="98"/>
  <c r="AU12" i="98"/>
  <c r="AV12" i="98"/>
  <c r="AW12" i="98"/>
  <c r="AX12" i="98"/>
  <c r="AY12" i="98"/>
  <c r="AZ12" i="98"/>
  <c r="BA12" i="98"/>
  <c r="BB12" i="98"/>
  <c r="BC12" i="98"/>
  <c r="BD12" i="98"/>
  <c r="BE12" i="98"/>
  <c r="BF12" i="98"/>
  <c r="BG12" i="98"/>
  <c r="BH12" i="98"/>
  <c r="BI12" i="98"/>
  <c r="C13" i="98"/>
  <c r="D13" i="98"/>
  <c r="E13" i="98"/>
  <c r="F13" i="98"/>
  <c r="G13" i="98"/>
  <c r="H13" i="98"/>
  <c r="I13" i="98"/>
  <c r="J13" i="98"/>
  <c r="K13" i="98"/>
  <c r="L13" i="98"/>
  <c r="M13" i="98"/>
  <c r="N13" i="98"/>
  <c r="O13" i="98"/>
  <c r="P13" i="98"/>
  <c r="Q13" i="98"/>
  <c r="R13" i="98"/>
  <c r="S13" i="98"/>
  <c r="T13" i="98"/>
  <c r="U13" i="98"/>
  <c r="V13" i="98"/>
  <c r="W13" i="98"/>
  <c r="X13" i="98"/>
  <c r="Y13" i="98"/>
  <c r="Z13" i="98"/>
  <c r="AA13" i="98"/>
  <c r="AB13" i="98"/>
  <c r="AC13" i="98"/>
  <c r="AD13" i="98"/>
  <c r="AE13" i="98"/>
  <c r="AF13" i="98"/>
  <c r="AG13" i="98"/>
  <c r="AH13" i="98"/>
  <c r="AI13" i="98"/>
  <c r="AJ13" i="98"/>
  <c r="AK13" i="98"/>
  <c r="AL13" i="98"/>
  <c r="AM13" i="98"/>
  <c r="AN13" i="98"/>
  <c r="AO13" i="98"/>
  <c r="AP13" i="98"/>
  <c r="AQ13" i="98"/>
  <c r="AR13" i="98"/>
  <c r="AS13" i="98"/>
  <c r="AT13" i="98"/>
  <c r="AU13" i="98"/>
  <c r="AV13" i="98"/>
  <c r="AW13" i="98"/>
  <c r="AX13" i="98"/>
  <c r="AY13" i="98"/>
  <c r="AZ13" i="98"/>
  <c r="BA13" i="98"/>
  <c r="BB13" i="98"/>
  <c r="BC13" i="98"/>
  <c r="BD13" i="98"/>
  <c r="BE13" i="98"/>
  <c r="BF13" i="98"/>
  <c r="BG13" i="98"/>
  <c r="BH13" i="98"/>
  <c r="BI13" i="98"/>
  <c r="C15" i="98"/>
  <c r="D15" i="98"/>
  <c r="E15" i="98"/>
  <c r="F15" i="98"/>
  <c r="G15" i="98"/>
  <c r="H15" i="98"/>
  <c r="I15" i="98"/>
  <c r="J15" i="98"/>
  <c r="K15" i="98"/>
  <c r="L15" i="98"/>
  <c r="M15" i="98"/>
  <c r="N15" i="98"/>
  <c r="O15" i="98"/>
  <c r="P15" i="98"/>
  <c r="Q15" i="98"/>
  <c r="R15" i="98"/>
  <c r="S15" i="98"/>
  <c r="T15" i="98"/>
  <c r="U15" i="98"/>
  <c r="V15" i="98"/>
  <c r="W15" i="98"/>
  <c r="X15" i="98"/>
  <c r="Y15" i="98"/>
  <c r="Z15" i="98"/>
  <c r="AA15" i="98"/>
  <c r="AB15" i="98"/>
  <c r="AC15" i="98"/>
  <c r="AD15" i="98"/>
  <c r="AE15" i="98"/>
  <c r="AF15" i="98"/>
  <c r="AG15" i="98"/>
  <c r="AH15" i="98"/>
  <c r="AI15" i="98"/>
  <c r="AJ15" i="98"/>
  <c r="AK15" i="98"/>
  <c r="AL15" i="98"/>
  <c r="AM15" i="98"/>
  <c r="AN15" i="98"/>
  <c r="AO15" i="98"/>
  <c r="AP15" i="98"/>
  <c r="AQ15" i="98"/>
  <c r="AR15" i="98"/>
  <c r="AS15" i="98"/>
  <c r="AT15" i="98"/>
  <c r="AU15" i="98"/>
  <c r="AV15" i="98"/>
  <c r="AW15" i="98"/>
  <c r="AX15" i="98"/>
  <c r="AY15" i="98"/>
  <c r="AZ15" i="98"/>
  <c r="BA15" i="98"/>
  <c r="BB15" i="98"/>
  <c r="BC15" i="98"/>
  <c r="BD15" i="98"/>
  <c r="BE15" i="98"/>
  <c r="BF15" i="98"/>
  <c r="BG15" i="98"/>
  <c r="BH15" i="98"/>
  <c r="BI15" i="98"/>
  <c r="C16" i="98"/>
  <c r="D16" i="98"/>
  <c r="E16" i="98"/>
  <c r="F16" i="98"/>
  <c r="G16" i="98"/>
  <c r="H16" i="98"/>
  <c r="I16" i="98"/>
  <c r="J16" i="98"/>
  <c r="K16" i="98"/>
  <c r="L16" i="98"/>
  <c r="M16" i="98"/>
  <c r="N16" i="98"/>
  <c r="O16" i="98"/>
  <c r="P16" i="98"/>
  <c r="Q16" i="98"/>
  <c r="R16" i="98"/>
  <c r="S16" i="98"/>
  <c r="T16" i="98"/>
  <c r="U16" i="98"/>
  <c r="V16" i="98"/>
  <c r="W16" i="98"/>
  <c r="X16" i="98"/>
  <c r="Y16" i="98"/>
  <c r="Z16" i="98"/>
  <c r="AA16" i="98"/>
  <c r="AB16" i="98"/>
  <c r="AC16" i="98"/>
  <c r="AD16" i="98"/>
  <c r="AE16" i="98"/>
  <c r="AF16" i="98"/>
  <c r="AG16" i="98"/>
  <c r="AH16" i="98"/>
  <c r="AI16" i="98"/>
  <c r="AJ16" i="98"/>
  <c r="AK16" i="98"/>
  <c r="AL16" i="98"/>
  <c r="AM16" i="98"/>
  <c r="AN16" i="98"/>
  <c r="AO16" i="98"/>
  <c r="AP16" i="98"/>
  <c r="AQ16" i="98"/>
  <c r="AR16" i="98"/>
  <c r="AS16" i="98"/>
  <c r="AT16" i="98"/>
  <c r="AU16" i="98"/>
  <c r="AV16" i="98"/>
  <c r="AW16" i="98"/>
  <c r="AX16" i="98"/>
  <c r="AY16" i="98"/>
  <c r="AZ16" i="98"/>
  <c r="BA16" i="98"/>
  <c r="BB16" i="98"/>
  <c r="BC16" i="98"/>
  <c r="BD16" i="98"/>
  <c r="BE16" i="98"/>
  <c r="BF16" i="98"/>
  <c r="BG16" i="98"/>
  <c r="BH16" i="98"/>
  <c r="BI16" i="98"/>
  <c r="C18" i="98"/>
  <c r="D18" i="98"/>
  <c r="E18" i="98"/>
  <c r="F18" i="98"/>
  <c r="G18" i="98"/>
  <c r="H18" i="98"/>
  <c r="I18" i="98"/>
  <c r="J18" i="98"/>
  <c r="K18" i="98"/>
  <c r="L18" i="98"/>
  <c r="M18" i="98"/>
  <c r="N18" i="98"/>
  <c r="O18" i="98"/>
  <c r="P18" i="98"/>
  <c r="Q18" i="98"/>
  <c r="R18" i="98"/>
  <c r="S18" i="98"/>
  <c r="T18" i="98"/>
  <c r="U18" i="98"/>
  <c r="V18" i="98"/>
  <c r="W18" i="98"/>
  <c r="X18" i="98"/>
  <c r="Y18" i="98"/>
  <c r="Z18" i="98"/>
  <c r="AA18" i="98"/>
  <c r="AB18" i="98"/>
  <c r="AC18" i="98"/>
  <c r="AD18" i="98"/>
  <c r="AE18" i="98"/>
  <c r="AF18" i="98"/>
  <c r="AG18" i="98"/>
  <c r="AH18" i="98"/>
  <c r="AI18" i="98"/>
  <c r="AJ18" i="98"/>
  <c r="AK18" i="98"/>
  <c r="AL18" i="98"/>
  <c r="AM18" i="98"/>
  <c r="AN18" i="98"/>
  <c r="AO18" i="98"/>
  <c r="AP18" i="98"/>
  <c r="AQ18" i="98"/>
  <c r="AR18" i="98"/>
  <c r="AS18" i="98"/>
  <c r="AT18" i="98"/>
  <c r="AU18" i="98"/>
  <c r="AV18" i="98"/>
  <c r="AW18" i="98"/>
  <c r="AX18" i="98"/>
  <c r="AY18" i="98"/>
  <c r="AZ18" i="98"/>
  <c r="BA18" i="98"/>
  <c r="BB18" i="98"/>
  <c r="BC18" i="98"/>
  <c r="BD18" i="98"/>
  <c r="BE18" i="98"/>
  <c r="BF18" i="98"/>
  <c r="BG18" i="98"/>
  <c r="BH18" i="98"/>
  <c r="BI18" i="98"/>
  <c r="C19" i="98"/>
  <c r="D19" i="98"/>
  <c r="E19" i="98"/>
  <c r="F19" i="98"/>
  <c r="G19" i="98"/>
  <c r="H19" i="98"/>
  <c r="I19" i="98"/>
  <c r="J19" i="98"/>
  <c r="K19" i="98"/>
  <c r="L19" i="98"/>
  <c r="M19" i="98"/>
  <c r="N19" i="98"/>
  <c r="O19" i="98"/>
  <c r="P19" i="98"/>
  <c r="Q19" i="98"/>
  <c r="R19" i="98"/>
  <c r="S19" i="98"/>
  <c r="T19" i="98"/>
  <c r="U19" i="98"/>
  <c r="V19" i="98"/>
  <c r="W19" i="98"/>
  <c r="X19" i="98"/>
  <c r="Y19" i="98"/>
  <c r="Z19" i="98"/>
  <c r="AA19" i="98"/>
  <c r="AB19" i="98"/>
  <c r="AC19" i="98"/>
  <c r="AD19" i="98"/>
  <c r="AE19" i="98"/>
  <c r="AF19" i="98"/>
  <c r="AG19" i="98"/>
  <c r="AH19" i="98"/>
  <c r="AI19" i="98"/>
  <c r="AJ19" i="98"/>
  <c r="AK19" i="98"/>
  <c r="AL19" i="98"/>
  <c r="AM19" i="98"/>
  <c r="AN19" i="98"/>
  <c r="AO19" i="98"/>
  <c r="AP19" i="98"/>
  <c r="AQ19" i="98"/>
  <c r="AR19" i="98"/>
  <c r="AS19" i="98"/>
  <c r="AT19" i="98"/>
  <c r="AU19" i="98"/>
  <c r="AV19" i="98"/>
  <c r="AW19" i="98"/>
  <c r="AX19" i="98"/>
  <c r="AY19" i="98"/>
  <c r="AZ19" i="98"/>
  <c r="BA19" i="98"/>
  <c r="BB19" i="98"/>
  <c r="BC19" i="98"/>
  <c r="BD19" i="98"/>
  <c r="BE19" i="98"/>
  <c r="BF19" i="98"/>
  <c r="BG19" i="98"/>
  <c r="BH19" i="98"/>
  <c r="BI19" i="98"/>
  <c r="C21" i="98"/>
  <c r="D21" i="98"/>
  <c r="E21" i="98"/>
  <c r="F21" i="98"/>
  <c r="G21" i="98"/>
  <c r="H21" i="98"/>
  <c r="I21" i="98"/>
  <c r="J21" i="98"/>
  <c r="K21" i="98"/>
  <c r="L21" i="98"/>
  <c r="M21" i="98"/>
  <c r="N21" i="98"/>
  <c r="O21" i="98"/>
  <c r="P21" i="98"/>
  <c r="Q21" i="98"/>
  <c r="R21" i="98"/>
  <c r="S21" i="98"/>
  <c r="T21" i="98"/>
  <c r="U21" i="98"/>
  <c r="V21" i="98"/>
  <c r="W21" i="98"/>
  <c r="X21" i="98"/>
  <c r="Y21" i="98"/>
  <c r="Z21" i="98"/>
  <c r="AA21" i="98"/>
  <c r="AB21" i="98"/>
  <c r="AC21" i="98"/>
  <c r="AD21" i="98"/>
  <c r="AE21" i="98"/>
  <c r="AF21" i="98"/>
  <c r="AG21" i="98"/>
  <c r="AH21" i="98"/>
  <c r="AI21" i="98"/>
  <c r="AJ21" i="98"/>
  <c r="AK21" i="98"/>
  <c r="AL21" i="98"/>
  <c r="AM21" i="98"/>
  <c r="AN21" i="98"/>
  <c r="AO21" i="98"/>
  <c r="AP21" i="98"/>
  <c r="AQ21" i="98"/>
  <c r="AR21" i="98"/>
  <c r="AS21" i="98"/>
  <c r="AT21" i="98"/>
  <c r="AU21" i="98"/>
  <c r="AV21" i="98"/>
  <c r="AW21" i="98"/>
  <c r="AX21" i="98"/>
  <c r="AY21" i="98"/>
  <c r="AZ21" i="98"/>
  <c r="BA21" i="98"/>
  <c r="BB21" i="98"/>
  <c r="BC21" i="98"/>
  <c r="BD21" i="98"/>
  <c r="BE21" i="98"/>
  <c r="BF21" i="98"/>
  <c r="BG21" i="98"/>
  <c r="BH21" i="98"/>
  <c r="BI21" i="98"/>
  <c r="C22" i="98"/>
  <c r="D22" i="98"/>
  <c r="E22" i="98"/>
  <c r="F22" i="98"/>
  <c r="G22" i="98"/>
  <c r="H22" i="98"/>
  <c r="I22" i="98"/>
  <c r="J22" i="98"/>
  <c r="K22" i="98"/>
  <c r="L22" i="98"/>
  <c r="M22" i="98"/>
  <c r="N22" i="98"/>
  <c r="O22" i="98"/>
  <c r="P22" i="98"/>
  <c r="Q22" i="98"/>
  <c r="R22" i="98"/>
  <c r="S22" i="98"/>
  <c r="T22" i="98"/>
  <c r="U22" i="98"/>
  <c r="V22" i="98"/>
  <c r="W22" i="98"/>
  <c r="X22" i="98"/>
  <c r="Y22" i="98"/>
  <c r="Z22" i="98"/>
  <c r="AA22" i="98"/>
  <c r="AB22" i="98"/>
  <c r="AC22" i="98"/>
  <c r="AD22" i="98"/>
  <c r="AE22" i="98"/>
  <c r="AF22" i="98"/>
  <c r="AG22" i="98"/>
  <c r="AH22" i="98"/>
  <c r="AI22" i="98"/>
  <c r="AJ22" i="98"/>
  <c r="AK22" i="98"/>
  <c r="AL22" i="98"/>
  <c r="AM22" i="98"/>
  <c r="AN22" i="98"/>
  <c r="AO22" i="98"/>
  <c r="AP22" i="98"/>
  <c r="AQ22" i="98"/>
  <c r="AR22" i="98"/>
  <c r="AS22" i="98"/>
  <c r="AT22" i="98"/>
  <c r="AU22" i="98"/>
  <c r="AV22" i="98"/>
  <c r="AW22" i="98"/>
  <c r="AX22" i="98"/>
  <c r="AY22" i="98"/>
  <c r="AZ22" i="98"/>
  <c r="BA22" i="98"/>
  <c r="BB22" i="98"/>
  <c r="BC22" i="98"/>
  <c r="BD22" i="98"/>
  <c r="BE22" i="98"/>
  <c r="BF22" i="98"/>
  <c r="BG22" i="98"/>
  <c r="BH22" i="98"/>
  <c r="BI22" i="98"/>
  <c r="C23" i="98"/>
  <c r="D23" i="98"/>
  <c r="E23" i="98"/>
  <c r="F23" i="98"/>
  <c r="G23" i="98"/>
  <c r="H23" i="98"/>
  <c r="I23" i="98"/>
  <c r="J23" i="98"/>
  <c r="K23" i="98"/>
  <c r="L23" i="98"/>
  <c r="M23" i="98"/>
  <c r="N23" i="98"/>
  <c r="O23" i="98"/>
  <c r="P23" i="98"/>
  <c r="Q23" i="98"/>
  <c r="R23" i="98"/>
  <c r="S23" i="98"/>
  <c r="T23" i="98"/>
  <c r="U23" i="98"/>
  <c r="V23" i="98"/>
  <c r="W23" i="98"/>
  <c r="X23" i="98"/>
  <c r="Y23" i="98"/>
  <c r="Z23" i="98"/>
  <c r="AA23" i="98"/>
  <c r="AB23" i="98"/>
  <c r="AC23" i="98"/>
  <c r="AD23" i="98"/>
  <c r="AE23" i="98"/>
  <c r="AF23" i="98"/>
  <c r="AG23" i="98"/>
  <c r="AH23" i="98"/>
  <c r="AI23" i="98"/>
  <c r="AJ23" i="98"/>
  <c r="AK23" i="98"/>
  <c r="AL23" i="98"/>
  <c r="AM23" i="98"/>
  <c r="AN23" i="98"/>
  <c r="AO23" i="98"/>
  <c r="AP23" i="98"/>
  <c r="AQ23" i="98"/>
  <c r="AR23" i="98"/>
  <c r="AS23" i="98"/>
  <c r="AT23" i="98"/>
  <c r="AU23" i="98"/>
  <c r="AV23" i="98"/>
  <c r="AW23" i="98"/>
  <c r="AX23" i="98"/>
  <c r="AY23" i="98"/>
  <c r="AZ23" i="98"/>
  <c r="BA23" i="98"/>
  <c r="BB23" i="98"/>
  <c r="BC23" i="98"/>
  <c r="BD23" i="98"/>
  <c r="BE23" i="98"/>
  <c r="BF23" i="98"/>
  <c r="BG23" i="98"/>
  <c r="BH23" i="98"/>
  <c r="BI23" i="98"/>
  <c r="C24" i="98"/>
  <c r="D24" i="98"/>
  <c r="E24" i="98"/>
  <c r="F24" i="98"/>
  <c r="G24" i="98"/>
  <c r="H24" i="98"/>
  <c r="I24" i="98"/>
  <c r="J24" i="98"/>
  <c r="K24" i="98"/>
  <c r="L24" i="98"/>
  <c r="M24" i="98"/>
  <c r="N24" i="98"/>
  <c r="O24" i="98"/>
  <c r="P24" i="98"/>
  <c r="Q24" i="98"/>
  <c r="R24" i="98"/>
  <c r="S24" i="98"/>
  <c r="T24" i="98"/>
  <c r="U24" i="98"/>
  <c r="V24" i="98"/>
  <c r="W24" i="98"/>
  <c r="X24" i="98"/>
  <c r="Y24" i="98"/>
  <c r="Z24" i="98"/>
  <c r="AA24" i="98"/>
  <c r="AB24" i="98"/>
  <c r="AC24" i="98"/>
  <c r="AD24" i="98"/>
  <c r="AE24" i="98"/>
  <c r="AF24" i="98"/>
  <c r="AG24" i="98"/>
  <c r="AH24" i="98"/>
  <c r="AI24" i="98"/>
  <c r="AJ24" i="98"/>
  <c r="AK24" i="98"/>
  <c r="AL24" i="98"/>
  <c r="AM24" i="98"/>
  <c r="AN24" i="98"/>
  <c r="AO24" i="98"/>
  <c r="AP24" i="98"/>
  <c r="AQ24" i="98"/>
  <c r="AR24" i="98"/>
  <c r="AS24" i="98"/>
  <c r="AT24" i="98"/>
  <c r="AU24" i="98"/>
  <c r="AV24" i="98"/>
  <c r="AW24" i="98"/>
  <c r="AX24" i="98"/>
  <c r="AY24" i="98"/>
  <c r="AZ24" i="98"/>
  <c r="BA24" i="98"/>
  <c r="BB24" i="98"/>
  <c r="BC24" i="98"/>
  <c r="BD24" i="98"/>
  <c r="BE24" i="98"/>
  <c r="BF24" i="98"/>
  <c r="BG24" i="98"/>
  <c r="BH24" i="98"/>
  <c r="BI24" i="98"/>
  <c r="C26" i="98"/>
  <c r="D26" i="98"/>
  <c r="E26" i="98"/>
  <c r="F26" i="98"/>
  <c r="G26" i="98"/>
  <c r="H26" i="98"/>
  <c r="I26" i="98"/>
  <c r="J26" i="98"/>
  <c r="K26" i="98"/>
  <c r="L26" i="98"/>
  <c r="M26" i="98"/>
  <c r="N26" i="98"/>
  <c r="O26" i="98"/>
  <c r="P26" i="98"/>
  <c r="Q26" i="98"/>
  <c r="R26" i="98"/>
  <c r="S26" i="98"/>
  <c r="T26" i="98"/>
  <c r="U26" i="98"/>
  <c r="V26" i="98"/>
  <c r="W26" i="98"/>
  <c r="X26" i="98"/>
  <c r="Y26" i="98"/>
  <c r="Z26" i="98"/>
  <c r="AA26" i="98"/>
  <c r="AB26" i="98"/>
  <c r="AC26" i="98"/>
  <c r="AD26" i="98"/>
  <c r="AE26" i="98"/>
  <c r="AF26" i="98"/>
  <c r="AG26" i="98"/>
  <c r="AH26" i="98"/>
  <c r="AI26" i="98"/>
  <c r="AJ26" i="98"/>
  <c r="AK26" i="98"/>
  <c r="AL26" i="98"/>
  <c r="AM26" i="98"/>
  <c r="AN26" i="98"/>
  <c r="AO26" i="98"/>
  <c r="AP26" i="98"/>
  <c r="AQ26" i="98"/>
  <c r="AR26" i="98"/>
  <c r="AS26" i="98"/>
  <c r="AT26" i="98"/>
  <c r="AU26" i="98"/>
  <c r="AV26" i="98"/>
  <c r="AW26" i="98"/>
  <c r="AX26" i="98"/>
  <c r="AY26" i="98"/>
  <c r="AZ26" i="98"/>
  <c r="BA26" i="98"/>
  <c r="BB26" i="98"/>
  <c r="BC26" i="98"/>
  <c r="BD26" i="98"/>
  <c r="BE26" i="98"/>
  <c r="BF26" i="98"/>
  <c r="BG26" i="98"/>
  <c r="BH26" i="98"/>
  <c r="BI26" i="98"/>
  <c r="C27" i="98"/>
  <c r="D27" i="98"/>
  <c r="E27" i="98"/>
  <c r="F27" i="98"/>
  <c r="G27" i="98"/>
  <c r="H27" i="98"/>
  <c r="I27" i="98"/>
  <c r="J27" i="98"/>
  <c r="K27" i="98"/>
  <c r="L27" i="98"/>
  <c r="M27" i="98"/>
  <c r="N27" i="98"/>
  <c r="O27" i="98"/>
  <c r="P27" i="98"/>
  <c r="Q27" i="98"/>
  <c r="R27" i="98"/>
  <c r="S27" i="98"/>
  <c r="T27" i="98"/>
  <c r="U27" i="98"/>
  <c r="V27" i="98"/>
  <c r="W27" i="98"/>
  <c r="X27" i="98"/>
  <c r="Y27" i="98"/>
  <c r="Z27" i="98"/>
  <c r="AA27" i="98"/>
  <c r="AB27" i="98"/>
  <c r="AC27" i="98"/>
  <c r="AD27" i="98"/>
  <c r="AE27" i="98"/>
  <c r="AF27" i="98"/>
  <c r="AG27" i="98"/>
  <c r="AH27" i="98"/>
  <c r="AI27" i="98"/>
  <c r="AJ27" i="98"/>
  <c r="AK27" i="98"/>
  <c r="AL27" i="98"/>
  <c r="AM27" i="98"/>
  <c r="AN27" i="98"/>
  <c r="AO27" i="98"/>
  <c r="AP27" i="98"/>
  <c r="AQ27" i="98"/>
  <c r="AR27" i="98"/>
  <c r="AS27" i="98"/>
  <c r="AT27" i="98"/>
  <c r="AU27" i="98"/>
  <c r="AV27" i="98"/>
  <c r="AW27" i="98"/>
  <c r="AX27" i="98"/>
  <c r="AY27" i="98"/>
  <c r="AZ27" i="98"/>
  <c r="BA27" i="98"/>
  <c r="BB27" i="98"/>
  <c r="BC27" i="98"/>
  <c r="BD27" i="98"/>
  <c r="BE27" i="98"/>
  <c r="BF27" i="98"/>
  <c r="BG27" i="98"/>
  <c r="BH27" i="98"/>
  <c r="BI27" i="98"/>
  <c r="C28" i="98"/>
  <c r="D28" i="98"/>
  <c r="E28" i="98"/>
  <c r="F28" i="98"/>
  <c r="G28" i="98"/>
  <c r="H28" i="98"/>
  <c r="I28" i="98"/>
  <c r="J28" i="98"/>
  <c r="K28" i="98"/>
  <c r="L28" i="98"/>
  <c r="M28" i="98"/>
  <c r="N28" i="98"/>
  <c r="O28" i="98"/>
  <c r="P28" i="98"/>
  <c r="Q28" i="98"/>
  <c r="R28" i="98"/>
  <c r="S28" i="98"/>
  <c r="T28" i="98"/>
  <c r="U28" i="98"/>
  <c r="V28" i="98"/>
  <c r="W28" i="98"/>
  <c r="X28" i="98"/>
  <c r="Y28" i="98"/>
  <c r="Z28" i="98"/>
  <c r="AA28" i="98"/>
  <c r="AB28" i="98"/>
  <c r="AC28" i="98"/>
  <c r="AD28" i="98"/>
  <c r="AE28" i="98"/>
  <c r="AF28" i="98"/>
  <c r="AG28" i="98"/>
  <c r="AH28" i="98"/>
  <c r="AI28" i="98"/>
  <c r="AJ28" i="98"/>
  <c r="AK28" i="98"/>
  <c r="AL28" i="98"/>
  <c r="AM28" i="98"/>
  <c r="AN28" i="98"/>
  <c r="AO28" i="98"/>
  <c r="AP28" i="98"/>
  <c r="AQ28" i="98"/>
  <c r="AR28" i="98"/>
  <c r="AS28" i="98"/>
  <c r="AT28" i="98"/>
  <c r="AU28" i="98"/>
  <c r="AV28" i="98"/>
  <c r="AW28" i="98"/>
  <c r="AX28" i="98"/>
  <c r="AY28" i="98"/>
  <c r="AZ28" i="98"/>
  <c r="BA28" i="98"/>
  <c r="BB28" i="98"/>
  <c r="BC28" i="98"/>
  <c r="BD28" i="98"/>
  <c r="BE28" i="98"/>
  <c r="BF28" i="98"/>
  <c r="BG28" i="98"/>
  <c r="BH28" i="98"/>
  <c r="BI28" i="98"/>
  <c r="C29" i="98"/>
  <c r="D29" i="98"/>
  <c r="E29" i="98"/>
  <c r="F29" i="98"/>
  <c r="G29" i="98"/>
  <c r="H29" i="98"/>
  <c r="I29" i="98"/>
  <c r="J29" i="98"/>
  <c r="K29" i="98"/>
  <c r="L29" i="98"/>
  <c r="M29" i="98"/>
  <c r="N29" i="98"/>
  <c r="O29" i="98"/>
  <c r="P29" i="98"/>
  <c r="Q29" i="98"/>
  <c r="R29" i="98"/>
  <c r="S29" i="98"/>
  <c r="T29" i="98"/>
  <c r="U29" i="98"/>
  <c r="V29" i="98"/>
  <c r="W29" i="98"/>
  <c r="X29" i="98"/>
  <c r="Y29" i="98"/>
  <c r="Z29" i="98"/>
  <c r="AA29" i="98"/>
  <c r="AB29" i="98"/>
  <c r="AC29" i="98"/>
  <c r="AD29" i="98"/>
  <c r="AE29" i="98"/>
  <c r="AF29" i="98"/>
  <c r="AG29" i="98"/>
  <c r="AH29" i="98"/>
  <c r="AI29" i="98"/>
  <c r="AJ29" i="98"/>
  <c r="AK29" i="98"/>
  <c r="AL29" i="98"/>
  <c r="AM29" i="98"/>
  <c r="AN29" i="98"/>
  <c r="AO29" i="98"/>
  <c r="AP29" i="98"/>
  <c r="AQ29" i="98"/>
  <c r="AR29" i="98"/>
  <c r="AS29" i="98"/>
  <c r="AT29" i="98"/>
  <c r="AU29" i="98"/>
  <c r="AV29" i="98"/>
  <c r="AW29" i="98"/>
  <c r="AX29" i="98"/>
  <c r="AY29" i="98"/>
  <c r="AZ29" i="98"/>
  <c r="BA29" i="98"/>
  <c r="BB29" i="98"/>
  <c r="BC29" i="98"/>
  <c r="BD29" i="98"/>
  <c r="BE29" i="98"/>
  <c r="BF29" i="98"/>
  <c r="BG29" i="98"/>
  <c r="BH29" i="98"/>
  <c r="BI29" i="98"/>
  <c r="C3"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C4" i="80"/>
  <c r="D4" i="80"/>
  <c r="E4" i="80"/>
  <c r="F4" i="80"/>
  <c r="G4" i="80"/>
  <c r="H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AU4" i="80"/>
  <c r="AV4" i="80"/>
  <c r="AW4" i="80"/>
  <c r="AX4" i="80"/>
  <c r="AY4" i="80"/>
  <c r="AZ4" i="80"/>
  <c r="BA4" i="80"/>
  <c r="BB4" i="80"/>
  <c r="BC4" i="80"/>
  <c r="BD4" i="80"/>
  <c r="BE4" i="80"/>
  <c r="BF4" i="80"/>
  <c r="BG4" i="80"/>
  <c r="BH4" i="80"/>
  <c r="BI4" i="80"/>
  <c r="C6" i="80"/>
  <c r="D6" i="80"/>
  <c r="E6" i="80"/>
  <c r="F6" i="80"/>
  <c r="G6" i="80"/>
  <c r="H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AU6" i="80"/>
  <c r="AV6" i="80"/>
  <c r="AW6" i="80"/>
  <c r="AX6" i="80"/>
  <c r="AY6" i="80"/>
  <c r="AZ6" i="80"/>
  <c r="BA6" i="80"/>
  <c r="BB6" i="80"/>
  <c r="BC6" i="80"/>
  <c r="BD6" i="80"/>
  <c r="BE6" i="80"/>
  <c r="BF6" i="80"/>
  <c r="BG6" i="80"/>
  <c r="BH6" i="80"/>
  <c r="BI6" i="80"/>
  <c r="C7" i="80"/>
  <c r="D7" i="80"/>
  <c r="E7" i="80"/>
  <c r="F7" i="80"/>
  <c r="G7" i="80"/>
  <c r="H7" i="80"/>
  <c r="I7" i="80"/>
  <c r="J7" i="80"/>
  <c r="K7" i="80"/>
  <c r="L7" i="80"/>
  <c r="M7" i="80"/>
  <c r="N7" i="80"/>
  <c r="O7" i="80"/>
  <c r="P7" i="80"/>
  <c r="Q7" i="80"/>
  <c r="R7" i="80"/>
  <c r="S7" i="80"/>
  <c r="T7" i="80"/>
  <c r="U7" i="80"/>
  <c r="V7" i="80"/>
  <c r="W7" i="80"/>
  <c r="X7" i="80"/>
  <c r="Y7" i="80"/>
  <c r="Z7" i="80"/>
  <c r="AA7" i="80"/>
  <c r="AB7" i="80"/>
  <c r="AC7" i="80"/>
  <c r="AD7" i="80"/>
  <c r="AE7" i="80"/>
  <c r="AF7" i="80"/>
  <c r="AG7" i="80"/>
  <c r="AH7" i="80"/>
  <c r="AI7" i="80"/>
  <c r="AJ7" i="80"/>
  <c r="AK7" i="80"/>
  <c r="AL7" i="80"/>
  <c r="AM7" i="80"/>
  <c r="AN7" i="80"/>
  <c r="AO7" i="80"/>
  <c r="AP7" i="80"/>
  <c r="AQ7" i="80"/>
  <c r="AR7" i="80"/>
  <c r="AS7" i="80"/>
  <c r="AT7" i="80"/>
  <c r="AU7" i="80"/>
  <c r="AV7" i="80"/>
  <c r="AW7" i="80"/>
  <c r="AX7" i="80"/>
  <c r="AY7" i="80"/>
  <c r="AZ7" i="80"/>
  <c r="BA7" i="80"/>
  <c r="BB7" i="80"/>
  <c r="BC7" i="80"/>
  <c r="BD7" i="80"/>
  <c r="BE7" i="80"/>
  <c r="BF7" i="80"/>
  <c r="BG7" i="80"/>
  <c r="BH7" i="80"/>
  <c r="BI7" i="80"/>
  <c r="C9" i="80"/>
  <c r="D9" i="80"/>
  <c r="E9" i="80"/>
  <c r="F9" i="80"/>
  <c r="G9" i="80"/>
  <c r="H9" i="80"/>
  <c r="I9" i="80"/>
  <c r="J9" i="80"/>
  <c r="K9" i="80"/>
  <c r="L9" i="80"/>
  <c r="M9" i="80"/>
  <c r="N9" i="80"/>
  <c r="O9" i="80"/>
  <c r="P9" i="80"/>
  <c r="Q9" i="80"/>
  <c r="R9" i="80"/>
  <c r="S9" i="80"/>
  <c r="T9" i="80"/>
  <c r="U9" i="80"/>
  <c r="V9" i="80"/>
  <c r="W9" i="80"/>
  <c r="X9" i="80"/>
  <c r="Y9" i="80"/>
  <c r="Z9" i="80"/>
  <c r="AA9" i="80"/>
  <c r="AB9" i="80"/>
  <c r="AC9" i="80"/>
  <c r="AD9" i="80"/>
  <c r="AE9" i="80"/>
  <c r="AF9" i="80"/>
  <c r="AG9" i="80"/>
  <c r="AH9" i="80"/>
  <c r="AI9" i="80"/>
  <c r="AJ9" i="80"/>
  <c r="AK9" i="80"/>
  <c r="AL9" i="80"/>
  <c r="AM9" i="80"/>
  <c r="AN9" i="80"/>
  <c r="AO9" i="80"/>
  <c r="AP9" i="80"/>
  <c r="AQ9" i="80"/>
  <c r="AR9" i="80"/>
  <c r="AS9" i="80"/>
  <c r="AT9" i="80"/>
  <c r="AU9" i="80"/>
  <c r="AV9" i="80"/>
  <c r="AW9" i="80"/>
  <c r="AX9" i="80"/>
  <c r="AY9" i="80"/>
  <c r="AZ9" i="80"/>
  <c r="BA9" i="80"/>
  <c r="BB9" i="80"/>
  <c r="BC9" i="80"/>
  <c r="BD9" i="80"/>
  <c r="BE9" i="80"/>
  <c r="BF9" i="80"/>
  <c r="BG9" i="80"/>
  <c r="BH9" i="80"/>
  <c r="BI9" i="80"/>
  <c r="C10" i="80"/>
  <c r="D10" i="80"/>
  <c r="E10" i="80"/>
  <c r="F10" i="80"/>
  <c r="G10" i="80"/>
  <c r="H10" i="80"/>
  <c r="I10" i="80"/>
  <c r="J10" i="80"/>
  <c r="K10" i="80"/>
  <c r="L10" i="80"/>
  <c r="M10" i="80"/>
  <c r="N10" i="80"/>
  <c r="O10" i="80"/>
  <c r="P10" i="80"/>
  <c r="Q10" i="80"/>
  <c r="R10" i="80"/>
  <c r="S10" i="80"/>
  <c r="T10" i="80"/>
  <c r="U10" i="80"/>
  <c r="V10" i="80"/>
  <c r="W10" i="80"/>
  <c r="X10" i="80"/>
  <c r="Y10" i="80"/>
  <c r="Z10" i="80"/>
  <c r="AA10" i="80"/>
  <c r="AB10" i="80"/>
  <c r="AC10" i="80"/>
  <c r="AD10" i="80"/>
  <c r="AE10" i="80"/>
  <c r="AF10" i="80"/>
  <c r="AG10" i="80"/>
  <c r="AH10" i="80"/>
  <c r="AI10" i="80"/>
  <c r="AJ10" i="80"/>
  <c r="AK10" i="80"/>
  <c r="AL10" i="80"/>
  <c r="AM10" i="80"/>
  <c r="AN10" i="80"/>
  <c r="AO10" i="80"/>
  <c r="AP10" i="80"/>
  <c r="AQ10" i="80"/>
  <c r="AR10" i="80"/>
  <c r="AS10" i="80"/>
  <c r="AT10" i="80"/>
  <c r="AU10" i="80"/>
  <c r="AV10" i="80"/>
  <c r="AW10" i="80"/>
  <c r="AX10" i="80"/>
  <c r="AY10" i="80"/>
  <c r="AZ10" i="80"/>
  <c r="BA10" i="80"/>
  <c r="BB10" i="80"/>
  <c r="BC10" i="80"/>
  <c r="BD10" i="80"/>
  <c r="BE10" i="80"/>
  <c r="BF10" i="80"/>
  <c r="BG10" i="80"/>
  <c r="BH10" i="80"/>
  <c r="BI10" i="80"/>
  <c r="C12" i="80"/>
  <c r="D12" i="80"/>
  <c r="E12" i="80"/>
  <c r="F12" i="80"/>
  <c r="G12" i="80"/>
  <c r="H12" i="80"/>
  <c r="I12" i="80"/>
  <c r="J12" i="80"/>
  <c r="K12" i="80"/>
  <c r="L12" i="80"/>
  <c r="M12" i="80"/>
  <c r="N12" i="80"/>
  <c r="O12" i="80"/>
  <c r="P12" i="80"/>
  <c r="Q12" i="80"/>
  <c r="R12" i="80"/>
  <c r="S12" i="80"/>
  <c r="T12" i="80"/>
  <c r="U12" i="80"/>
  <c r="V12" i="80"/>
  <c r="W12" i="80"/>
  <c r="X12" i="80"/>
  <c r="Y12" i="80"/>
  <c r="Z12" i="80"/>
  <c r="AA12" i="80"/>
  <c r="AB12" i="80"/>
  <c r="AC12" i="80"/>
  <c r="AD12" i="80"/>
  <c r="AE12" i="80"/>
  <c r="AF12" i="80"/>
  <c r="AG12" i="80"/>
  <c r="AH12" i="80"/>
  <c r="AI12" i="80"/>
  <c r="AJ12" i="80"/>
  <c r="AK12" i="80"/>
  <c r="AL12" i="80"/>
  <c r="AM12" i="80"/>
  <c r="AN12" i="80"/>
  <c r="AO12" i="80"/>
  <c r="AP12" i="80"/>
  <c r="AQ12" i="80"/>
  <c r="AR12" i="80"/>
  <c r="AS12" i="80"/>
  <c r="AT12" i="80"/>
  <c r="AU12" i="80"/>
  <c r="AV12" i="80"/>
  <c r="AW12" i="80"/>
  <c r="AX12" i="80"/>
  <c r="AY12" i="80"/>
  <c r="AZ12" i="80"/>
  <c r="BA12" i="80"/>
  <c r="BB12" i="80"/>
  <c r="BC12" i="80"/>
  <c r="BD12" i="80"/>
  <c r="BE12" i="80"/>
  <c r="BF12" i="80"/>
  <c r="BG12" i="80"/>
  <c r="BH12" i="80"/>
  <c r="BI12" i="80"/>
  <c r="C13" i="80"/>
  <c r="D13" i="80"/>
  <c r="E13" i="80"/>
  <c r="F13" i="80"/>
  <c r="G13" i="80"/>
  <c r="H13" i="80"/>
  <c r="I13" i="80"/>
  <c r="J13" i="80"/>
  <c r="K13" i="80"/>
  <c r="L13" i="80"/>
  <c r="M13" i="80"/>
  <c r="N13" i="80"/>
  <c r="O13" i="80"/>
  <c r="P13" i="80"/>
  <c r="Q13" i="80"/>
  <c r="R13" i="80"/>
  <c r="S13" i="80"/>
  <c r="T13" i="80"/>
  <c r="U13" i="80"/>
  <c r="V13" i="80"/>
  <c r="W13" i="80"/>
  <c r="X13" i="80"/>
  <c r="Y13" i="80"/>
  <c r="Z13" i="80"/>
  <c r="AA13" i="80"/>
  <c r="AB13" i="80"/>
  <c r="AC13" i="80"/>
  <c r="AD13" i="80"/>
  <c r="AE13" i="80"/>
  <c r="AF13" i="80"/>
  <c r="AG13" i="80"/>
  <c r="AH13" i="80"/>
  <c r="AI13" i="80"/>
  <c r="AJ13" i="80"/>
  <c r="AK13" i="80"/>
  <c r="AL13" i="80"/>
  <c r="AM13" i="80"/>
  <c r="AN13" i="80"/>
  <c r="AO13" i="80"/>
  <c r="AP13" i="80"/>
  <c r="AQ13" i="80"/>
  <c r="AR13" i="80"/>
  <c r="AS13" i="80"/>
  <c r="AT13" i="80"/>
  <c r="AU13" i="80"/>
  <c r="AV13" i="80"/>
  <c r="AW13" i="80"/>
  <c r="AX13" i="80"/>
  <c r="AY13" i="80"/>
  <c r="AZ13" i="80"/>
  <c r="BA13" i="80"/>
  <c r="BB13" i="80"/>
  <c r="BC13" i="80"/>
  <c r="BD13" i="80"/>
  <c r="BE13" i="80"/>
  <c r="BF13" i="80"/>
  <c r="BG13" i="80"/>
  <c r="BH13" i="80"/>
  <c r="BI13" i="80"/>
  <c r="C15" i="80"/>
  <c r="D15" i="80"/>
  <c r="E15" i="80"/>
  <c r="F15" i="80"/>
  <c r="G15" i="80"/>
  <c r="H15" i="80"/>
  <c r="I15" i="80"/>
  <c r="J15" i="80"/>
  <c r="K15" i="80"/>
  <c r="L15" i="80"/>
  <c r="M15" i="80"/>
  <c r="N15" i="80"/>
  <c r="O15" i="80"/>
  <c r="P15" i="80"/>
  <c r="Q15" i="80"/>
  <c r="R15" i="80"/>
  <c r="S15" i="80"/>
  <c r="T15" i="80"/>
  <c r="U15" i="80"/>
  <c r="V15" i="80"/>
  <c r="W15" i="80"/>
  <c r="X15" i="80"/>
  <c r="Y15" i="80"/>
  <c r="Z15" i="80"/>
  <c r="AA15" i="80"/>
  <c r="AB15" i="80"/>
  <c r="AC15" i="80"/>
  <c r="AD15" i="80"/>
  <c r="AE15" i="80"/>
  <c r="AF15" i="80"/>
  <c r="AG15" i="80"/>
  <c r="AH15" i="80"/>
  <c r="AI15" i="80"/>
  <c r="AJ15" i="80"/>
  <c r="AK15" i="80"/>
  <c r="AL15" i="80"/>
  <c r="AM15" i="80"/>
  <c r="AN15" i="80"/>
  <c r="AO15" i="80"/>
  <c r="AP15" i="80"/>
  <c r="AQ15" i="80"/>
  <c r="AR15" i="80"/>
  <c r="AS15" i="80"/>
  <c r="AT15" i="80"/>
  <c r="AU15" i="80"/>
  <c r="AV15" i="80"/>
  <c r="AW15" i="80"/>
  <c r="AX15" i="80"/>
  <c r="AY15" i="80"/>
  <c r="AZ15" i="80"/>
  <c r="BA15" i="80"/>
  <c r="BB15" i="80"/>
  <c r="BC15" i="80"/>
  <c r="BD15" i="80"/>
  <c r="BE15" i="80"/>
  <c r="BF15" i="80"/>
  <c r="BG15" i="80"/>
  <c r="BH15" i="80"/>
  <c r="BI15" i="80"/>
  <c r="C16" i="80"/>
  <c r="D16" i="80"/>
  <c r="E16" i="80"/>
  <c r="F16" i="80"/>
  <c r="G16" i="80"/>
  <c r="H16" i="80"/>
  <c r="I16" i="80"/>
  <c r="J16" i="80"/>
  <c r="K16" i="80"/>
  <c r="L16" i="80"/>
  <c r="M16" i="80"/>
  <c r="N16" i="80"/>
  <c r="O16" i="80"/>
  <c r="P16" i="80"/>
  <c r="Q16" i="80"/>
  <c r="R16" i="80"/>
  <c r="S16" i="80"/>
  <c r="T16" i="80"/>
  <c r="U16" i="80"/>
  <c r="V16" i="80"/>
  <c r="W16" i="80"/>
  <c r="X16" i="80"/>
  <c r="Y16" i="80"/>
  <c r="Z16" i="80"/>
  <c r="AA16" i="80"/>
  <c r="AB16" i="80"/>
  <c r="AC16" i="80"/>
  <c r="AD16" i="80"/>
  <c r="AE16" i="80"/>
  <c r="AF16" i="80"/>
  <c r="AG16" i="80"/>
  <c r="AH16" i="80"/>
  <c r="AI16" i="80"/>
  <c r="AJ16" i="80"/>
  <c r="AK16" i="80"/>
  <c r="AL16" i="80"/>
  <c r="AM16" i="80"/>
  <c r="AN16" i="80"/>
  <c r="AO16" i="80"/>
  <c r="AP16" i="80"/>
  <c r="AQ16" i="80"/>
  <c r="AR16" i="80"/>
  <c r="AS16" i="80"/>
  <c r="AT16" i="80"/>
  <c r="AU16" i="80"/>
  <c r="AV16" i="80"/>
  <c r="AW16" i="80"/>
  <c r="AX16" i="80"/>
  <c r="AY16" i="80"/>
  <c r="AZ16" i="80"/>
  <c r="BA16" i="80"/>
  <c r="BB16" i="80"/>
  <c r="BC16" i="80"/>
  <c r="BD16" i="80"/>
  <c r="BE16" i="80"/>
  <c r="BF16" i="80"/>
  <c r="BG16" i="80"/>
  <c r="BH16" i="80"/>
  <c r="BI16" i="80"/>
  <c r="C18" i="80"/>
  <c r="D18" i="80"/>
  <c r="E18" i="80"/>
  <c r="F18" i="80"/>
  <c r="G18" i="80"/>
  <c r="H18" i="80"/>
  <c r="I18" i="80"/>
  <c r="J18" i="80"/>
  <c r="K18" i="80"/>
  <c r="L18" i="80"/>
  <c r="M18" i="80"/>
  <c r="N18" i="80"/>
  <c r="O18" i="80"/>
  <c r="P18" i="80"/>
  <c r="Q18" i="80"/>
  <c r="R18" i="80"/>
  <c r="S18" i="80"/>
  <c r="T18" i="80"/>
  <c r="U18" i="80"/>
  <c r="V18" i="80"/>
  <c r="W18" i="80"/>
  <c r="X18" i="80"/>
  <c r="Y18" i="80"/>
  <c r="Z18" i="80"/>
  <c r="AA18" i="80"/>
  <c r="AB18" i="80"/>
  <c r="AC18" i="80"/>
  <c r="AD18" i="80"/>
  <c r="AE18" i="80"/>
  <c r="AF18" i="80"/>
  <c r="AG18" i="80"/>
  <c r="AH18" i="80"/>
  <c r="AI18" i="80"/>
  <c r="AJ18" i="80"/>
  <c r="AK18" i="80"/>
  <c r="AL18" i="80"/>
  <c r="AM18" i="80"/>
  <c r="AN18" i="80"/>
  <c r="AO18" i="80"/>
  <c r="AP18" i="80"/>
  <c r="AQ18" i="80"/>
  <c r="AR18" i="80"/>
  <c r="AS18" i="80"/>
  <c r="AT18" i="80"/>
  <c r="AU18" i="80"/>
  <c r="AV18" i="80"/>
  <c r="AW18" i="80"/>
  <c r="AX18" i="80"/>
  <c r="AY18" i="80"/>
  <c r="AZ18" i="80"/>
  <c r="BA18" i="80"/>
  <c r="BB18" i="80"/>
  <c r="BC18" i="80"/>
  <c r="BD18" i="80"/>
  <c r="BE18" i="80"/>
  <c r="BF18" i="80"/>
  <c r="BG18" i="80"/>
  <c r="BH18" i="80"/>
  <c r="BI18" i="80"/>
  <c r="C19" i="80"/>
  <c r="D19" i="80"/>
  <c r="E19" i="80"/>
  <c r="F19" i="80"/>
  <c r="G19" i="80"/>
  <c r="H19" i="80"/>
  <c r="I19" i="80"/>
  <c r="J19" i="80"/>
  <c r="K19" i="80"/>
  <c r="L19" i="80"/>
  <c r="M19" i="80"/>
  <c r="N19" i="80"/>
  <c r="O19" i="80"/>
  <c r="P19" i="80"/>
  <c r="Q19" i="80"/>
  <c r="R19" i="80"/>
  <c r="S19" i="80"/>
  <c r="T19" i="80"/>
  <c r="U19" i="80"/>
  <c r="V19" i="80"/>
  <c r="W19" i="80"/>
  <c r="X19" i="80"/>
  <c r="Y19" i="80"/>
  <c r="Z19" i="80"/>
  <c r="AA19" i="80"/>
  <c r="AB19" i="80"/>
  <c r="AC19" i="80"/>
  <c r="AD19" i="80"/>
  <c r="AE19" i="80"/>
  <c r="AF19" i="80"/>
  <c r="AG19" i="80"/>
  <c r="AH19" i="80"/>
  <c r="AI19" i="80"/>
  <c r="AJ19" i="80"/>
  <c r="AK19" i="80"/>
  <c r="AL19" i="80"/>
  <c r="AM19" i="80"/>
  <c r="AN19" i="80"/>
  <c r="AO19" i="80"/>
  <c r="AP19" i="80"/>
  <c r="AQ19" i="80"/>
  <c r="AR19" i="80"/>
  <c r="AS19" i="80"/>
  <c r="AT19" i="80"/>
  <c r="AU19" i="80"/>
  <c r="AV19" i="80"/>
  <c r="AW19" i="80"/>
  <c r="AX19" i="80"/>
  <c r="AY19" i="80"/>
  <c r="AZ19" i="80"/>
  <c r="BA19" i="80"/>
  <c r="BB19" i="80"/>
  <c r="BC19" i="80"/>
  <c r="BD19" i="80"/>
  <c r="BE19" i="80"/>
  <c r="BF19" i="80"/>
  <c r="BG19" i="80"/>
  <c r="BH19" i="80"/>
  <c r="BI19" i="80"/>
  <c r="C21" i="80"/>
  <c r="D21" i="80"/>
  <c r="E21" i="80"/>
  <c r="F21" i="80"/>
  <c r="G21" i="80"/>
  <c r="H21" i="80"/>
  <c r="I21" i="80"/>
  <c r="J21" i="80"/>
  <c r="K21" i="80"/>
  <c r="L21" i="80"/>
  <c r="M21" i="80"/>
  <c r="N21" i="80"/>
  <c r="O21" i="80"/>
  <c r="P21" i="80"/>
  <c r="Q21" i="80"/>
  <c r="R21" i="80"/>
  <c r="S21" i="80"/>
  <c r="T21" i="80"/>
  <c r="U21" i="80"/>
  <c r="V21" i="80"/>
  <c r="W21" i="80"/>
  <c r="X21" i="80"/>
  <c r="Y21" i="80"/>
  <c r="Z21" i="80"/>
  <c r="AA21" i="80"/>
  <c r="AB21" i="80"/>
  <c r="AC21" i="80"/>
  <c r="AD21" i="80"/>
  <c r="AE21" i="80"/>
  <c r="AF21" i="80"/>
  <c r="AG21" i="80"/>
  <c r="AH21" i="80"/>
  <c r="AI21" i="80"/>
  <c r="AJ21" i="80"/>
  <c r="AK21" i="80"/>
  <c r="AL21" i="80"/>
  <c r="AM21" i="80"/>
  <c r="AN21" i="80"/>
  <c r="AO21" i="80"/>
  <c r="AP21" i="80"/>
  <c r="AQ21" i="80"/>
  <c r="AR21" i="80"/>
  <c r="AS21" i="80"/>
  <c r="AT21" i="80"/>
  <c r="AU21" i="80"/>
  <c r="AV21" i="80"/>
  <c r="AW21" i="80"/>
  <c r="AX21" i="80"/>
  <c r="AY21" i="80"/>
  <c r="AZ21" i="80"/>
  <c r="BA21" i="80"/>
  <c r="BB21" i="80"/>
  <c r="BC21" i="80"/>
  <c r="BD21" i="80"/>
  <c r="BE21" i="80"/>
  <c r="BF21" i="80"/>
  <c r="BG21" i="80"/>
  <c r="BH21" i="80"/>
  <c r="BI21" i="80"/>
  <c r="C22" i="80"/>
  <c r="D22" i="80"/>
  <c r="E22" i="80"/>
  <c r="F22" i="80"/>
  <c r="G22" i="80"/>
  <c r="H22" i="80"/>
  <c r="I22" i="80"/>
  <c r="J22" i="80"/>
  <c r="K22" i="80"/>
  <c r="L22" i="80"/>
  <c r="M22" i="80"/>
  <c r="N22" i="80"/>
  <c r="O22" i="80"/>
  <c r="P22" i="80"/>
  <c r="Q22" i="80"/>
  <c r="R22" i="80"/>
  <c r="S22" i="80"/>
  <c r="T22" i="80"/>
  <c r="U22" i="80"/>
  <c r="V22" i="80"/>
  <c r="W22" i="80"/>
  <c r="X22" i="80"/>
  <c r="Y22" i="80"/>
  <c r="Z22" i="80"/>
  <c r="AA22" i="80"/>
  <c r="AB22" i="80"/>
  <c r="AC22" i="80"/>
  <c r="AD22" i="80"/>
  <c r="AE22" i="80"/>
  <c r="AF22" i="80"/>
  <c r="AG22" i="80"/>
  <c r="AH22" i="80"/>
  <c r="AI22" i="80"/>
  <c r="AJ22" i="80"/>
  <c r="AK22" i="80"/>
  <c r="AL22" i="80"/>
  <c r="AM22" i="80"/>
  <c r="AN22" i="80"/>
  <c r="AO22" i="80"/>
  <c r="AP22" i="80"/>
  <c r="AQ22" i="80"/>
  <c r="AR22" i="80"/>
  <c r="AS22" i="80"/>
  <c r="AT22" i="80"/>
  <c r="AU22" i="80"/>
  <c r="AV22" i="80"/>
  <c r="AW22" i="80"/>
  <c r="AX22" i="80"/>
  <c r="AY22" i="80"/>
  <c r="AZ22" i="80"/>
  <c r="BA22" i="80"/>
  <c r="BB22" i="80"/>
  <c r="BC22" i="80"/>
  <c r="BD22" i="80"/>
  <c r="BE22" i="80"/>
  <c r="BF22" i="80"/>
  <c r="BG22" i="80"/>
  <c r="BH22" i="80"/>
  <c r="BI22" i="80"/>
  <c r="C23" i="80"/>
  <c r="D23" i="80"/>
  <c r="E23" i="80"/>
  <c r="F23" i="80"/>
  <c r="G23" i="80"/>
  <c r="H23" i="80"/>
  <c r="I23" i="80"/>
  <c r="J23" i="80"/>
  <c r="K23" i="80"/>
  <c r="L23" i="80"/>
  <c r="M23" i="80"/>
  <c r="N23" i="80"/>
  <c r="O23" i="80"/>
  <c r="P23" i="80"/>
  <c r="Q23" i="80"/>
  <c r="R23" i="80"/>
  <c r="S23" i="80"/>
  <c r="T23" i="80"/>
  <c r="U23" i="80"/>
  <c r="V23" i="80"/>
  <c r="W23" i="80"/>
  <c r="X23" i="80"/>
  <c r="Y23" i="80"/>
  <c r="Z23" i="80"/>
  <c r="AA23" i="80"/>
  <c r="AB23" i="80"/>
  <c r="AC23" i="80"/>
  <c r="AD23" i="80"/>
  <c r="AE23" i="80"/>
  <c r="AF23" i="80"/>
  <c r="AG23" i="80"/>
  <c r="AH23" i="80"/>
  <c r="AI23" i="80"/>
  <c r="AJ23" i="80"/>
  <c r="AK23" i="80"/>
  <c r="AL23" i="80"/>
  <c r="AM23" i="80"/>
  <c r="AN23" i="80"/>
  <c r="AO23" i="80"/>
  <c r="AP23" i="80"/>
  <c r="AQ23" i="80"/>
  <c r="AR23" i="80"/>
  <c r="AS23" i="80"/>
  <c r="AT23" i="80"/>
  <c r="AU23" i="80"/>
  <c r="AV23" i="80"/>
  <c r="AW23" i="80"/>
  <c r="AX23" i="80"/>
  <c r="AY23" i="80"/>
  <c r="AZ23" i="80"/>
  <c r="BA23" i="80"/>
  <c r="BB23" i="80"/>
  <c r="BC23" i="80"/>
  <c r="BD23" i="80"/>
  <c r="BE23" i="80"/>
  <c r="BF23" i="80"/>
  <c r="BG23" i="80"/>
  <c r="BH23" i="80"/>
  <c r="BI23" i="80"/>
  <c r="C24" i="80"/>
  <c r="D24" i="80"/>
  <c r="E24" i="80"/>
  <c r="F24" i="80"/>
  <c r="G24" i="80"/>
  <c r="H24" i="80"/>
  <c r="I24" i="80"/>
  <c r="J24" i="80"/>
  <c r="K24" i="80"/>
  <c r="L24" i="80"/>
  <c r="M24" i="80"/>
  <c r="N24" i="80"/>
  <c r="O24" i="80"/>
  <c r="P24" i="80"/>
  <c r="Q24" i="80"/>
  <c r="R24" i="80"/>
  <c r="S24" i="80"/>
  <c r="T24" i="80"/>
  <c r="U24" i="80"/>
  <c r="V24" i="80"/>
  <c r="W24" i="80"/>
  <c r="X24" i="80"/>
  <c r="Y24" i="80"/>
  <c r="Z24" i="80"/>
  <c r="AA24" i="80"/>
  <c r="AB24" i="80"/>
  <c r="AC24" i="80"/>
  <c r="AD24" i="80"/>
  <c r="AE24" i="80"/>
  <c r="AF24" i="80"/>
  <c r="AG24" i="80"/>
  <c r="AH24" i="80"/>
  <c r="AI24" i="80"/>
  <c r="AJ24" i="80"/>
  <c r="AK24" i="80"/>
  <c r="AL24" i="80"/>
  <c r="AM24" i="80"/>
  <c r="AN24" i="80"/>
  <c r="AO24" i="80"/>
  <c r="AP24" i="80"/>
  <c r="AQ24" i="80"/>
  <c r="AR24" i="80"/>
  <c r="AS24" i="80"/>
  <c r="AT24" i="80"/>
  <c r="AU24" i="80"/>
  <c r="AV24" i="80"/>
  <c r="AW24" i="80"/>
  <c r="AX24" i="80"/>
  <c r="AY24" i="80"/>
  <c r="AZ24" i="80"/>
  <c r="BA24" i="80"/>
  <c r="BB24" i="80"/>
  <c r="BC24" i="80"/>
  <c r="BD24" i="80"/>
  <c r="BE24" i="80"/>
  <c r="BF24" i="80"/>
  <c r="BG24" i="80"/>
  <c r="BH24" i="80"/>
  <c r="BI24" i="80"/>
  <c r="C26" i="80"/>
  <c r="D26" i="80"/>
  <c r="E26" i="80"/>
  <c r="F26" i="80"/>
  <c r="G26" i="80"/>
  <c r="H26" i="80"/>
  <c r="I26" i="80"/>
  <c r="J26" i="80"/>
  <c r="K26" i="80"/>
  <c r="L26" i="80"/>
  <c r="M26" i="80"/>
  <c r="N26" i="80"/>
  <c r="O26" i="80"/>
  <c r="P26" i="80"/>
  <c r="Q26" i="80"/>
  <c r="R26" i="80"/>
  <c r="S26" i="80"/>
  <c r="T26" i="80"/>
  <c r="U26" i="80"/>
  <c r="V26" i="80"/>
  <c r="W26" i="80"/>
  <c r="X26" i="80"/>
  <c r="Y26" i="80"/>
  <c r="Z26" i="80"/>
  <c r="AA26" i="80"/>
  <c r="AB26" i="80"/>
  <c r="AC26" i="80"/>
  <c r="AD26" i="80"/>
  <c r="AE26" i="80"/>
  <c r="AF26" i="80"/>
  <c r="AG26" i="80"/>
  <c r="AH26" i="80"/>
  <c r="AI26" i="80"/>
  <c r="AJ26" i="80"/>
  <c r="AK26" i="80"/>
  <c r="AL26" i="80"/>
  <c r="AM26" i="80"/>
  <c r="AN26" i="80"/>
  <c r="AO26" i="80"/>
  <c r="AP26" i="80"/>
  <c r="AQ26" i="80"/>
  <c r="AR26" i="80"/>
  <c r="AS26" i="80"/>
  <c r="AT26" i="80"/>
  <c r="AU26" i="80"/>
  <c r="AV26" i="80"/>
  <c r="AW26" i="80"/>
  <c r="AX26" i="80"/>
  <c r="AY26" i="80"/>
  <c r="AZ26" i="80"/>
  <c r="BA26" i="80"/>
  <c r="BB26" i="80"/>
  <c r="BC26" i="80"/>
  <c r="BD26" i="80"/>
  <c r="BE26" i="80"/>
  <c r="BF26" i="80"/>
  <c r="BG26" i="80"/>
  <c r="BH26" i="80"/>
  <c r="BI26" i="80"/>
  <c r="C27" i="80"/>
  <c r="D27" i="80"/>
  <c r="E27" i="80"/>
  <c r="F27" i="80"/>
  <c r="G27" i="80"/>
  <c r="H27" i="80"/>
  <c r="I27" i="80"/>
  <c r="J27" i="80"/>
  <c r="K27" i="80"/>
  <c r="L27" i="80"/>
  <c r="M27" i="80"/>
  <c r="N27" i="80"/>
  <c r="O27" i="80"/>
  <c r="P27" i="80"/>
  <c r="Q27" i="80"/>
  <c r="R27" i="80"/>
  <c r="S27" i="80"/>
  <c r="T27" i="80"/>
  <c r="U27" i="80"/>
  <c r="V27" i="80"/>
  <c r="W27" i="80"/>
  <c r="X27" i="80"/>
  <c r="Y27" i="80"/>
  <c r="Z27" i="80"/>
  <c r="AA27" i="80"/>
  <c r="AB27" i="80"/>
  <c r="AC27" i="80"/>
  <c r="AD27" i="80"/>
  <c r="AE27" i="80"/>
  <c r="AF27" i="80"/>
  <c r="AG27" i="80"/>
  <c r="AH27" i="80"/>
  <c r="AI27" i="80"/>
  <c r="AJ27" i="80"/>
  <c r="AK27" i="80"/>
  <c r="AL27" i="80"/>
  <c r="AM27" i="80"/>
  <c r="AN27" i="80"/>
  <c r="AO27" i="80"/>
  <c r="AP27" i="80"/>
  <c r="AQ27" i="80"/>
  <c r="AR27" i="80"/>
  <c r="AS27" i="80"/>
  <c r="AT27" i="80"/>
  <c r="AU27" i="80"/>
  <c r="AV27" i="80"/>
  <c r="AW27" i="80"/>
  <c r="AX27" i="80"/>
  <c r="AY27" i="80"/>
  <c r="AZ27" i="80"/>
  <c r="BA27" i="80"/>
  <c r="BB27" i="80"/>
  <c r="BC27" i="80"/>
  <c r="BD27" i="80"/>
  <c r="BE27" i="80"/>
  <c r="BF27" i="80"/>
  <c r="BG27" i="80"/>
  <c r="BH27" i="80"/>
  <c r="BI27" i="80"/>
  <c r="C28" i="80"/>
  <c r="D28" i="80"/>
  <c r="E28" i="80"/>
  <c r="F28" i="80"/>
  <c r="G28" i="80"/>
  <c r="H28" i="80"/>
  <c r="I28" i="80"/>
  <c r="J28" i="80"/>
  <c r="K28" i="80"/>
  <c r="L28" i="80"/>
  <c r="M28" i="80"/>
  <c r="N28" i="80"/>
  <c r="O28" i="80"/>
  <c r="P28" i="80"/>
  <c r="Q28" i="80"/>
  <c r="R28" i="80"/>
  <c r="S28" i="80"/>
  <c r="T28" i="80"/>
  <c r="U28" i="80"/>
  <c r="V28" i="80"/>
  <c r="W28" i="80"/>
  <c r="X28" i="80"/>
  <c r="Y28" i="80"/>
  <c r="Z28" i="80"/>
  <c r="AA28" i="80"/>
  <c r="AB28" i="80"/>
  <c r="AC28" i="80"/>
  <c r="AD28" i="80"/>
  <c r="AE28" i="80"/>
  <c r="AF28" i="80"/>
  <c r="AG28" i="80"/>
  <c r="AH28" i="80"/>
  <c r="AI28" i="80"/>
  <c r="AJ28" i="80"/>
  <c r="AK28" i="80"/>
  <c r="AL28" i="80"/>
  <c r="AM28" i="80"/>
  <c r="AN28" i="80"/>
  <c r="AO28" i="80"/>
  <c r="AP28" i="80"/>
  <c r="AQ28" i="80"/>
  <c r="AR28" i="80"/>
  <c r="AS28" i="80"/>
  <c r="AT28" i="80"/>
  <c r="AU28" i="80"/>
  <c r="AV28" i="80"/>
  <c r="AW28" i="80"/>
  <c r="AX28" i="80"/>
  <c r="AY28" i="80"/>
  <c r="AZ28" i="80"/>
  <c r="BA28" i="80"/>
  <c r="BB28" i="80"/>
  <c r="BC28" i="80"/>
  <c r="BD28" i="80"/>
  <c r="BE28" i="80"/>
  <c r="BF28" i="80"/>
  <c r="BG28" i="80"/>
  <c r="BH28" i="80"/>
  <c r="BI28" i="80"/>
  <c r="C29" i="80"/>
  <c r="D29" i="80"/>
  <c r="E29" i="80"/>
  <c r="F29" i="80"/>
  <c r="G29" i="80"/>
  <c r="H29" i="80"/>
  <c r="I29" i="80"/>
  <c r="J29" i="80"/>
  <c r="K29" i="80"/>
  <c r="L29" i="80"/>
  <c r="M29" i="80"/>
  <c r="N29" i="80"/>
  <c r="O29" i="80"/>
  <c r="P29" i="80"/>
  <c r="Q29" i="80"/>
  <c r="R29" i="80"/>
  <c r="S29" i="80"/>
  <c r="T29" i="80"/>
  <c r="U29" i="80"/>
  <c r="V29" i="80"/>
  <c r="W29" i="80"/>
  <c r="X29" i="80"/>
  <c r="Y29" i="80"/>
  <c r="Z29" i="80"/>
  <c r="AA29" i="80"/>
  <c r="AB29" i="80"/>
  <c r="AC29" i="80"/>
  <c r="AD29" i="80"/>
  <c r="AE29" i="80"/>
  <c r="AF29" i="80"/>
  <c r="AG29" i="80"/>
  <c r="AH29" i="80"/>
  <c r="AI29" i="80"/>
  <c r="AJ29" i="80"/>
  <c r="AK29" i="80"/>
  <c r="AL29" i="80"/>
  <c r="AM29" i="80"/>
  <c r="AN29" i="80"/>
  <c r="AO29" i="80"/>
  <c r="AP29" i="80"/>
  <c r="AQ29" i="80"/>
  <c r="AR29" i="80"/>
  <c r="AS29" i="80"/>
  <c r="AT29" i="80"/>
  <c r="AU29" i="80"/>
  <c r="AV29" i="80"/>
  <c r="AW29" i="80"/>
  <c r="AX29" i="80"/>
  <c r="AY29" i="80"/>
  <c r="AZ29" i="80"/>
  <c r="BA29" i="80"/>
  <c r="BB29" i="80"/>
  <c r="BC29" i="80"/>
  <c r="BD29" i="80"/>
  <c r="BE29" i="80"/>
  <c r="BF29" i="80"/>
  <c r="BG29" i="80"/>
  <c r="BH29" i="80"/>
  <c r="BI29" i="80"/>
  <c r="C3" i="69"/>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AZ3" i="69"/>
  <c r="BA3" i="69"/>
  <c r="BB3" i="69"/>
  <c r="BC3" i="69"/>
  <c r="BD3" i="69"/>
  <c r="BE3" i="69"/>
  <c r="BF3" i="69"/>
  <c r="BG3" i="69"/>
  <c r="BH3" i="69"/>
  <c r="BI3" i="69"/>
  <c r="C4" i="69"/>
  <c r="D4" i="69"/>
  <c r="E4"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AW4" i="69"/>
  <c r="AX4" i="69"/>
  <c r="AY4" i="69"/>
  <c r="AZ4" i="69"/>
  <c r="BA4" i="69"/>
  <c r="BB4" i="69"/>
  <c r="BC4" i="69"/>
  <c r="BD4" i="69"/>
  <c r="BE4" i="69"/>
  <c r="BF4" i="69"/>
  <c r="BG4" i="69"/>
  <c r="BH4" i="69"/>
  <c r="BI4" i="69"/>
  <c r="C6" i="69"/>
  <c r="D6" i="69"/>
  <c r="E6"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AW6" i="69"/>
  <c r="AX6" i="69"/>
  <c r="AY6" i="69"/>
  <c r="AZ6" i="69"/>
  <c r="BA6" i="69"/>
  <c r="BB6" i="69"/>
  <c r="BC6" i="69"/>
  <c r="BD6" i="69"/>
  <c r="BE6" i="69"/>
  <c r="BF6" i="69"/>
  <c r="BG6" i="69"/>
  <c r="BH6" i="69"/>
  <c r="BI6" i="69"/>
  <c r="C7" i="69"/>
  <c r="D7" i="69"/>
  <c r="E7" i="69"/>
  <c r="F7" i="69"/>
  <c r="G7" i="69"/>
  <c r="H7" i="69"/>
  <c r="I7" i="69"/>
  <c r="J7" i="69"/>
  <c r="K7" i="69"/>
  <c r="L7" i="69"/>
  <c r="M7" i="69"/>
  <c r="N7" i="69"/>
  <c r="O7" i="69"/>
  <c r="P7" i="69"/>
  <c r="Q7" i="69"/>
  <c r="R7" i="69"/>
  <c r="S7" i="69"/>
  <c r="T7" i="69"/>
  <c r="U7" i="69"/>
  <c r="V7" i="69"/>
  <c r="W7" i="69"/>
  <c r="X7" i="69"/>
  <c r="Y7" i="69"/>
  <c r="Z7" i="69"/>
  <c r="AA7" i="69"/>
  <c r="AB7" i="69"/>
  <c r="AC7" i="69"/>
  <c r="AD7" i="69"/>
  <c r="AE7" i="69"/>
  <c r="AF7" i="69"/>
  <c r="AG7" i="69"/>
  <c r="AH7" i="69"/>
  <c r="AI7" i="69"/>
  <c r="AJ7" i="69"/>
  <c r="AK7" i="69"/>
  <c r="AL7" i="69"/>
  <c r="AM7" i="69"/>
  <c r="AN7" i="69"/>
  <c r="AO7" i="69"/>
  <c r="AP7" i="69"/>
  <c r="AQ7" i="69"/>
  <c r="AR7" i="69"/>
  <c r="AS7" i="69"/>
  <c r="AT7" i="69"/>
  <c r="AU7" i="69"/>
  <c r="AV7" i="69"/>
  <c r="AW7" i="69"/>
  <c r="AX7" i="69"/>
  <c r="AY7" i="69"/>
  <c r="AZ7" i="69"/>
  <c r="BA7" i="69"/>
  <c r="BB7" i="69"/>
  <c r="BC7" i="69"/>
  <c r="BD7" i="69"/>
  <c r="BE7" i="69"/>
  <c r="BF7" i="69"/>
  <c r="BG7" i="69"/>
  <c r="BH7" i="69"/>
  <c r="BI7" i="69"/>
  <c r="C9" i="69"/>
  <c r="D9" i="69"/>
  <c r="E9" i="69"/>
  <c r="F9" i="69"/>
  <c r="G9" i="69"/>
  <c r="H9" i="69"/>
  <c r="I9" i="69"/>
  <c r="J9" i="69"/>
  <c r="K9" i="69"/>
  <c r="L9" i="69"/>
  <c r="M9" i="69"/>
  <c r="N9" i="69"/>
  <c r="O9" i="69"/>
  <c r="P9" i="69"/>
  <c r="Q9" i="69"/>
  <c r="R9" i="69"/>
  <c r="S9" i="69"/>
  <c r="T9" i="69"/>
  <c r="U9" i="69"/>
  <c r="V9" i="69"/>
  <c r="W9" i="69"/>
  <c r="X9" i="69"/>
  <c r="Y9" i="69"/>
  <c r="Z9" i="69"/>
  <c r="AA9" i="69"/>
  <c r="AB9" i="69"/>
  <c r="AC9" i="69"/>
  <c r="AD9" i="69"/>
  <c r="AE9" i="69"/>
  <c r="AF9" i="69"/>
  <c r="AG9" i="69"/>
  <c r="AH9" i="69"/>
  <c r="AI9" i="69"/>
  <c r="AJ9" i="69"/>
  <c r="AK9" i="69"/>
  <c r="AL9" i="69"/>
  <c r="AM9" i="69"/>
  <c r="AN9" i="69"/>
  <c r="AO9" i="69"/>
  <c r="AP9" i="69"/>
  <c r="AQ9" i="69"/>
  <c r="AR9" i="69"/>
  <c r="AS9" i="69"/>
  <c r="AT9" i="69"/>
  <c r="AU9" i="69"/>
  <c r="AV9" i="69"/>
  <c r="AW9" i="69"/>
  <c r="AX9" i="69"/>
  <c r="AY9" i="69"/>
  <c r="AZ9" i="69"/>
  <c r="BA9" i="69"/>
  <c r="BB9" i="69"/>
  <c r="BC9" i="69"/>
  <c r="BD9" i="69"/>
  <c r="BE9" i="69"/>
  <c r="BF9" i="69"/>
  <c r="BG9" i="69"/>
  <c r="BH9" i="69"/>
  <c r="BI9" i="69"/>
  <c r="C10" i="69"/>
  <c r="D10" i="69"/>
  <c r="E10" i="69"/>
  <c r="F10" i="69"/>
  <c r="G10" i="69"/>
  <c r="H10" i="69"/>
  <c r="I10" i="69"/>
  <c r="J10" i="69"/>
  <c r="K10" i="69"/>
  <c r="L10" i="69"/>
  <c r="M10" i="69"/>
  <c r="N10" i="69"/>
  <c r="O10" i="69"/>
  <c r="P10" i="69"/>
  <c r="Q10" i="69"/>
  <c r="R10" i="69"/>
  <c r="S10" i="69"/>
  <c r="T10" i="69"/>
  <c r="U10" i="69"/>
  <c r="V10" i="69"/>
  <c r="W10" i="69"/>
  <c r="X10" i="69"/>
  <c r="Y10" i="69"/>
  <c r="Z10" i="69"/>
  <c r="AA10" i="69"/>
  <c r="AB10" i="69"/>
  <c r="AC10" i="69"/>
  <c r="AD10" i="69"/>
  <c r="AE10" i="69"/>
  <c r="AF10" i="69"/>
  <c r="AG10" i="69"/>
  <c r="AH10" i="69"/>
  <c r="AI10" i="69"/>
  <c r="AJ10" i="69"/>
  <c r="AK10" i="69"/>
  <c r="AL10" i="69"/>
  <c r="AM10" i="69"/>
  <c r="AN10" i="69"/>
  <c r="AO10" i="69"/>
  <c r="AP10" i="69"/>
  <c r="AQ10" i="69"/>
  <c r="AR10" i="69"/>
  <c r="AS10" i="69"/>
  <c r="AT10" i="69"/>
  <c r="AU10" i="69"/>
  <c r="AV10" i="69"/>
  <c r="AW10" i="69"/>
  <c r="AX10" i="69"/>
  <c r="AY10" i="69"/>
  <c r="AZ10" i="69"/>
  <c r="BA10" i="69"/>
  <c r="BB10" i="69"/>
  <c r="BC10" i="69"/>
  <c r="BD10" i="69"/>
  <c r="BE10" i="69"/>
  <c r="BF10" i="69"/>
  <c r="BG10" i="69"/>
  <c r="BH10" i="69"/>
  <c r="BI10" i="69"/>
  <c r="C12" i="69"/>
  <c r="D12" i="69"/>
  <c r="E12" i="69"/>
  <c r="F12" i="69"/>
  <c r="G12" i="69"/>
  <c r="H12" i="69"/>
  <c r="I12" i="69"/>
  <c r="J12" i="69"/>
  <c r="K12" i="69"/>
  <c r="L12" i="69"/>
  <c r="M12" i="69"/>
  <c r="N12" i="69"/>
  <c r="O12" i="69"/>
  <c r="P12" i="69"/>
  <c r="Q12" i="69"/>
  <c r="R12" i="69"/>
  <c r="S12" i="69"/>
  <c r="T12" i="69"/>
  <c r="U12" i="69"/>
  <c r="V12" i="69"/>
  <c r="W12" i="69"/>
  <c r="X12" i="69"/>
  <c r="Y12" i="69"/>
  <c r="Z12" i="69"/>
  <c r="AA12" i="69"/>
  <c r="AB12" i="69"/>
  <c r="AC12" i="69"/>
  <c r="AD12" i="69"/>
  <c r="AE12" i="69"/>
  <c r="AF12" i="69"/>
  <c r="AG12" i="69"/>
  <c r="AH12" i="69"/>
  <c r="AI12" i="69"/>
  <c r="AJ12" i="69"/>
  <c r="AK12" i="69"/>
  <c r="AL12" i="69"/>
  <c r="AM12" i="69"/>
  <c r="AN12" i="69"/>
  <c r="AO12" i="69"/>
  <c r="AP12" i="69"/>
  <c r="AQ12" i="69"/>
  <c r="AR12" i="69"/>
  <c r="AS12" i="69"/>
  <c r="AT12" i="69"/>
  <c r="AU12" i="69"/>
  <c r="AV12" i="69"/>
  <c r="AW12" i="69"/>
  <c r="AX12" i="69"/>
  <c r="AY12" i="69"/>
  <c r="AZ12" i="69"/>
  <c r="BA12" i="69"/>
  <c r="BB12" i="69"/>
  <c r="BC12" i="69"/>
  <c r="BD12" i="69"/>
  <c r="BE12" i="69"/>
  <c r="BF12" i="69"/>
  <c r="BG12" i="69"/>
  <c r="BH12" i="69"/>
  <c r="BI12" i="69"/>
  <c r="C13" i="69"/>
  <c r="D13"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R13" i="69"/>
  <c r="AS13" i="69"/>
  <c r="AT13" i="69"/>
  <c r="AU13" i="69"/>
  <c r="AV13" i="69"/>
  <c r="AW13" i="69"/>
  <c r="AX13" i="69"/>
  <c r="AY13" i="69"/>
  <c r="AZ13" i="69"/>
  <c r="BA13" i="69"/>
  <c r="BB13" i="69"/>
  <c r="BC13" i="69"/>
  <c r="BD13" i="69"/>
  <c r="BE13" i="69"/>
  <c r="BF13" i="69"/>
  <c r="BG13" i="69"/>
  <c r="BH13" i="69"/>
  <c r="BI13" i="69"/>
  <c r="C15" i="69"/>
  <c r="D15" i="69"/>
  <c r="E15" i="69"/>
  <c r="F15" i="69"/>
  <c r="G15" i="69"/>
  <c r="H15" i="69"/>
  <c r="I15" i="69"/>
  <c r="J15" i="69"/>
  <c r="K15" i="69"/>
  <c r="L15" i="69"/>
  <c r="M15" i="69"/>
  <c r="N15" i="69"/>
  <c r="O15" i="69"/>
  <c r="P15" i="69"/>
  <c r="Q15" i="69"/>
  <c r="R15" i="69"/>
  <c r="S15" i="69"/>
  <c r="T15" i="69"/>
  <c r="U15" i="69"/>
  <c r="V15" i="69"/>
  <c r="W15" i="69"/>
  <c r="X15" i="69"/>
  <c r="Y15" i="69"/>
  <c r="Z15" i="69"/>
  <c r="AA15" i="69"/>
  <c r="AB15" i="69"/>
  <c r="AC15" i="69"/>
  <c r="AD15" i="69"/>
  <c r="AE15" i="69"/>
  <c r="AF15" i="69"/>
  <c r="AG15" i="69"/>
  <c r="AH15" i="69"/>
  <c r="AI15" i="69"/>
  <c r="AJ15" i="69"/>
  <c r="AK15" i="69"/>
  <c r="AL15" i="69"/>
  <c r="AM15" i="69"/>
  <c r="AN15" i="69"/>
  <c r="AO15" i="69"/>
  <c r="AP15" i="69"/>
  <c r="AQ15" i="69"/>
  <c r="AR15" i="69"/>
  <c r="AS15" i="69"/>
  <c r="AT15" i="69"/>
  <c r="AU15" i="69"/>
  <c r="AV15" i="69"/>
  <c r="AW15" i="69"/>
  <c r="AX15" i="69"/>
  <c r="AY15" i="69"/>
  <c r="AZ15" i="69"/>
  <c r="BA15" i="69"/>
  <c r="BB15" i="69"/>
  <c r="BC15" i="69"/>
  <c r="BD15" i="69"/>
  <c r="BE15" i="69"/>
  <c r="BF15" i="69"/>
  <c r="BG15" i="69"/>
  <c r="BH15" i="69"/>
  <c r="BI15" i="69"/>
  <c r="C16" i="69"/>
  <c r="D16" i="69"/>
  <c r="E16" i="69"/>
  <c r="F16" i="69"/>
  <c r="G16" i="69"/>
  <c r="H16" i="69"/>
  <c r="I16" i="69"/>
  <c r="J16" i="69"/>
  <c r="K16" i="69"/>
  <c r="L16" i="69"/>
  <c r="M16" i="69"/>
  <c r="N16" i="69"/>
  <c r="O16" i="69"/>
  <c r="P16" i="69"/>
  <c r="Q16" i="69"/>
  <c r="R16" i="69"/>
  <c r="S16" i="69"/>
  <c r="T16" i="69"/>
  <c r="U16" i="69"/>
  <c r="V16" i="69"/>
  <c r="W16" i="69"/>
  <c r="X16" i="69"/>
  <c r="Y16" i="69"/>
  <c r="Z16" i="69"/>
  <c r="AA16" i="69"/>
  <c r="AB16" i="69"/>
  <c r="AC16" i="69"/>
  <c r="AD16" i="69"/>
  <c r="AE16" i="69"/>
  <c r="AF16" i="69"/>
  <c r="AG16" i="69"/>
  <c r="AH16" i="69"/>
  <c r="AI16" i="69"/>
  <c r="AJ16" i="69"/>
  <c r="AK16" i="69"/>
  <c r="AL16" i="69"/>
  <c r="AM16" i="69"/>
  <c r="AN16" i="69"/>
  <c r="AO16" i="69"/>
  <c r="AP16" i="69"/>
  <c r="AQ16" i="69"/>
  <c r="AR16" i="69"/>
  <c r="AS16" i="69"/>
  <c r="AT16" i="69"/>
  <c r="AU16" i="69"/>
  <c r="AV16" i="69"/>
  <c r="AW16" i="69"/>
  <c r="AX16" i="69"/>
  <c r="AY16" i="69"/>
  <c r="AZ16" i="69"/>
  <c r="BA16" i="69"/>
  <c r="BB16" i="69"/>
  <c r="BC16" i="69"/>
  <c r="BD16" i="69"/>
  <c r="BE16" i="69"/>
  <c r="BF16" i="69"/>
  <c r="BG16" i="69"/>
  <c r="BH16" i="69"/>
  <c r="BI16" i="69"/>
  <c r="C18" i="69"/>
  <c r="D18" i="69"/>
  <c r="E18" i="69"/>
  <c r="F18" i="69"/>
  <c r="G18" i="69"/>
  <c r="H18" i="69"/>
  <c r="I18" i="69"/>
  <c r="J18" i="69"/>
  <c r="K18" i="69"/>
  <c r="L18" i="69"/>
  <c r="M18" i="69"/>
  <c r="N18" i="69"/>
  <c r="O18" i="69"/>
  <c r="P18" i="69"/>
  <c r="Q18" i="69"/>
  <c r="R18" i="69"/>
  <c r="S18" i="69"/>
  <c r="T18" i="69"/>
  <c r="U18" i="69"/>
  <c r="V18" i="69"/>
  <c r="W18" i="69"/>
  <c r="X18" i="69"/>
  <c r="Y18" i="69"/>
  <c r="Z18" i="69"/>
  <c r="AA18" i="69"/>
  <c r="AB18" i="69"/>
  <c r="AC18" i="69"/>
  <c r="AD18" i="69"/>
  <c r="AE18" i="69"/>
  <c r="AF18" i="69"/>
  <c r="AG18" i="69"/>
  <c r="AH18" i="69"/>
  <c r="AI18" i="69"/>
  <c r="AJ18" i="69"/>
  <c r="AK18" i="69"/>
  <c r="AL18" i="69"/>
  <c r="AM18" i="69"/>
  <c r="AN18" i="69"/>
  <c r="AO18" i="69"/>
  <c r="AP18" i="69"/>
  <c r="AQ18" i="69"/>
  <c r="AR18" i="69"/>
  <c r="AS18" i="69"/>
  <c r="AT18" i="69"/>
  <c r="AU18" i="69"/>
  <c r="AV18" i="69"/>
  <c r="AW18" i="69"/>
  <c r="AX18" i="69"/>
  <c r="AY18" i="69"/>
  <c r="AZ18" i="69"/>
  <c r="BA18" i="69"/>
  <c r="BB18" i="69"/>
  <c r="BC18" i="69"/>
  <c r="BD18" i="69"/>
  <c r="BE18" i="69"/>
  <c r="BF18" i="69"/>
  <c r="BG18" i="69"/>
  <c r="BH18" i="69"/>
  <c r="BI18" i="69"/>
  <c r="C19" i="69"/>
  <c r="D19" i="69"/>
  <c r="E19" i="69"/>
  <c r="F19" i="69"/>
  <c r="G19" i="69"/>
  <c r="H19" i="69"/>
  <c r="I19" i="69"/>
  <c r="J19" i="69"/>
  <c r="K19" i="69"/>
  <c r="L19" i="69"/>
  <c r="M19" i="69"/>
  <c r="N19" i="69"/>
  <c r="O19" i="69"/>
  <c r="P19" i="69"/>
  <c r="Q19" i="69"/>
  <c r="R19" i="69"/>
  <c r="S19" i="69"/>
  <c r="T19" i="69"/>
  <c r="U19" i="69"/>
  <c r="V19" i="69"/>
  <c r="W19" i="69"/>
  <c r="X19" i="69"/>
  <c r="Y19" i="69"/>
  <c r="Z19" i="69"/>
  <c r="AA19" i="69"/>
  <c r="AB19" i="69"/>
  <c r="AC19" i="69"/>
  <c r="AD19" i="69"/>
  <c r="AE19" i="69"/>
  <c r="AF19" i="69"/>
  <c r="AG19" i="69"/>
  <c r="AH19" i="69"/>
  <c r="AI19" i="69"/>
  <c r="AJ19" i="69"/>
  <c r="AK19" i="69"/>
  <c r="AL19" i="69"/>
  <c r="AM19" i="69"/>
  <c r="AN19" i="69"/>
  <c r="AO19" i="69"/>
  <c r="AP19" i="69"/>
  <c r="AQ19" i="69"/>
  <c r="AR19" i="69"/>
  <c r="AS19" i="69"/>
  <c r="AT19" i="69"/>
  <c r="AU19" i="69"/>
  <c r="AV19" i="69"/>
  <c r="AW19" i="69"/>
  <c r="AX19" i="69"/>
  <c r="AY19" i="69"/>
  <c r="AZ19" i="69"/>
  <c r="BA19" i="69"/>
  <c r="BB19" i="69"/>
  <c r="BC19" i="69"/>
  <c r="BD19" i="69"/>
  <c r="BE19" i="69"/>
  <c r="BF19" i="69"/>
  <c r="BG19" i="69"/>
  <c r="BH19" i="69"/>
  <c r="BI19" i="69"/>
  <c r="C21" i="69"/>
  <c r="D21" i="69"/>
  <c r="E21" i="69"/>
  <c r="F21" i="69"/>
  <c r="G21" i="69"/>
  <c r="H21" i="69"/>
  <c r="I21" i="69"/>
  <c r="J21" i="69"/>
  <c r="K21" i="69"/>
  <c r="L21" i="69"/>
  <c r="M21" i="69"/>
  <c r="N21" i="69"/>
  <c r="O21" i="69"/>
  <c r="P21" i="69"/>
  <c r="Q21" i="69"/>
  <c r="R21" i="69"/>
  <c r="S21" i="69"/>
  <c r="T21" i="69"/>
  <c r="U21" i="69"/>
  <c r="V21" i="69"/>
  <c r="W21" i="69"/>
  <c r="X21" i="69"/>
  <c r="Y21" i="69"/>
  <c r="Z21" i="69"/>
  <c r="AA21" i="69"/>
  <c r="AB21" i="69"/>
  <c r="AC21" i="69"/>
  <c r="AD21" i="69"/>
  <c r="AE21" i="69"/>
  <c r="AF21" i="69"/>
  <c r="AG21" i="69"/>
  <c r="AH21" i="69"/>
  <c r="AI21" i="69"/>
  <c r="AJ21" i="69"/>
  <c r="AK21" i="69"/>
  <c r="AL21" i="69"/>
  <c r="AM21" i="69"/>
  <c r="AN21" i="69"/>
  <c r="AO21" i="69"/>
  <c r="AP21" i="69"/>
  <c r="AQ21" i="69"/>
  <c r="AR21" i="69"/>
  <c r="AS21" i="69"/>
  <c r="AT21" i="69"/>
  <c r="AU21" i="69"/>
  <c r="AV21" i="69"/>
  <c r="AW21" i="69"/>
  <c r="AX21" i="69"/>
  <c r="AY21" i="69"/>
  <c r="AZ21" i="69"/>
  <c r="BA21" i="69"/>
  <c r="BB21" i="69"/>
  <c r="BC21" i="69"/>
  <c r="BD21" i="69"/>
  <c r="BE21" i="69"/>
  <c r="BF21" i="69"/>
  <c r="BG21" i="69"/>
  <c r="BH21" i="69"/>
  <c r="BI21" i="69"/>
  <c r="C22" i="69"/>
  <c r="D22" i="69"/>
  <c r="E22" i="69"/>
  <c r="F22" i="69"/>
  <c r="G22" i="69"/>
  <c r="H22" i="69"/>
  <c r="I22" i="69"/>
  <c r="J22" i="69"/>
  <c r="K22" i="69"/>
  <c r="L22" i="69"/>
  <c r="M22" i="69"/>
  <c r="N22" i="69"/>
  <c r="O22" i="69"/>
  <c r="P22" i="69"/>
  <c r="Q22" i="69"/>
  <c r="R22" i="69"/>
  <c r="S22" i="69"/>
  <c r="T22" i="69"/>
  <c r="U22" i="69"/>
  <c r="V22" i="69"/>
  <c r="W22" i="69"/>
  <c r="X22" i="69"/>
  <c r="Y22" i="69"/>
  <c r="Z22" i="69"/>
  <c r="AA22" i="69"/>
  <c r="AB22" i="69"/>
  <c r="AC22" i="69"/>
  <c r="AD22" i="69"/>
  <c r="AE22" i="69"/>
  <c r="AF22" i="69"/>
  <c r="AG22" i="69"/>
  <c r="AH22" i="69"/>
  <c r="AI22" i="69"/>
  <c r="AJ22" i="69"/>
  <c r="AK22" i="69"/>
  <c r="AL22" i="69"/>
  <c r="AM22" i="69"/>
  <c r="AN22" i="69"/>
  <c r="AO22" i="69"/>
  <c r="AP22" i="69"/>
  <c r="AQ22" i="69"/>
  <c r="AR22" i="69"/>
  <c r="AS22" i="69"/>
  <c r="AT22" i="69"/>
  <c r="AU22" i="69"/>
  <c r="AV22" i="69"/>
  <c r="AW22" i="69"/>
  <c r="AX22" i="69"/>
  <c r="AY22" i="69"/>
  <c r="AZ22" i="69"/>
  <c r="BA22" i="69"/>
  <c r="BB22" i="69"/>
  <c r="BC22" i="69"/>
  <c r="BD22" i="69"/>
  <c r="BE22" i="69"/>
  <c r="BF22" i="69"/>
  <c r="BG22" i="69"/>
  <c r="BH22" i="69"/>
  <c r="BI22" i="69"/>
  <c r="C23" i="69"/>
  <c r="D23" i="69"/>
  <c r="E23" i="69"/>
  <c r="F23" i="69"/>
  <c r="G23" i="69"/>
  <c r="H23" i="69"/>
  <c r="I23" i="69"/>
  <c r="J23" i="69"/>
  <c r="K23" i="69"/>
  <c r="L23" i="69"/>
  <c r="M23" i="69"/>
  <c r="N23" i="69"/>
  <c r="O23" i="69"/>
  <c r="P23" i="69"/>
  <c r="Q23" i="69"/>
  <c r="R23" i="69"/>
  <c r="S23" i="69"/>
  <c r="T23" i="69"/>
  <c r="U23" i="69"/>
  <c r="V23" i="69"/>
  <c r="W23" i="69"/>
  <c r="X23" i="69"/>
  <c r="Y23" i="69"/>
  <c r="Z23" i="69"/>
  <c r="AA23" i="69"/>
  <c r="AB23" i="69"/>
  <c r="AC23" i="69"/>
  <c r="AD23" i="69"/>
  <c r="AE23" i="69"/>
  <c r="AF23" i="69"/>
  <c r="AG23" i="69"/>
  <c r="AH23" i="69"/>
  <c r="AI23" i="69"/>
  <c r="AJ23" i="69"/>
  <c r="AK23" i="69"/>
  <c r="AL23" i="69"/>
  <c r="AM23" i="69"/>
  <c r="AN23" i="69"/>
  <c r="AO23" i="69"/>
  <c r="AP23" i="69"/>
  <c r="AQ23" i="69"/>
  <c r="AR23" i="69"/>
  <c r="AS23" i="69"/>
  <c r="AT23" i="69"/>
  <c r="AU23" i="69"/>
  <c r="AV23" i="69"/>
  <c r="AW23" i="69"/>
  <c r="AX23" i="69"/>
  <c r="AY23" i="69"/>
  <c r="AZ23" i="69"/>
  <c r="BA23" i="69"/>
  <c r="BB23" i="69"/>
  <c r="BC23" i="69"/>
  <c r="BD23" i="69"/>
  <c r="BE23" i="69"/>
  <c r="BF23" i="69"/>
  <c r="BG23" i="69"/>
  <c r="BH23" i="69"/>
  <c r="BI23" i="69"/>
  <c r="C24" i="69"/>
  <c r="D24" i="69"/>
  <c r="E24" i="69"/>
  <c r="F24" i="69"/>
  <c r="G24" i="69"/>
  <c r="H24" i="69"/>
  <c r="I24" i="69"/>
  <c r="J24" i="69"/>
  <c r="K24" i="69"/>
  <c r="L24" i="69"/>
  <c r="M24" i="69"/>
  <c r="N24" i="69"/>
  <c r="O24" i="69"/>
  <c r="P24" i="69"/>
  <c r="Q24" i="69"/>
  <c r="R24" i="69"/>
  <c r="S24" i="69"/>
  <c r="T24" i="69"/>
  <c r="U24" i="69"/>
  <c r="V24" i="69"/>
  <c r="W24" i="69"/>
  <c r="X24" i="69"/>
  <c r="Y24" i="69"/>
  <c r="Z24" i="69"/>
  <c r="AA24" i="69"/>
  <c r="AB24" i="69"/>
  <c r="AC24" i="69"/>
  <c r="AD24" i="69"/>
  <c r="AE24" i="69"/>
  <c r="AF24" i="69"/>
  <c r="AG24" i="69"/>
  <c r="AH24" i="69"/>
  <c r="AI24" i="69"/>
  <c r="AJ24" i="69"/>
  <c r="AK24" i="69"/>
  <c r="AL24" i="69"/>
  <c r="AM24" i="69"/>
  <c r="AN24" i="69"/>
  <c r="AO24" i="69"/>
  <c r="AP24" i="69"/>
  <c r="AQ24" i="69"/>
  <c r="AR24" i="69"/>
  <c r="AS24" i="69"/>
  <c r="AT24" i="69"/>
  <c r="AU24" i="69"/>
  <c r="AV24" i="69"/>
  <c r="AW24" i="69"/>
  <c r="AX24" i="69"/>
  <c r="AY24" i="69"/>
  <c r="AZ24" i="69"/>
  <c r="BA24" i="69"/>
  <c r="BB24" i="69"/>
  <c r="BC24" i="69"/>
  <c r="BD24" i="69"/>
  <c r="BE24" i="69"/>
  <c r="BF24" i="69"/>
  <c r="BG24" i="69"/>
  <c r="BH24" i="69"/>
  <c r="BI24" i="69"/>
  <c r="C26" i="69"/>
  <c r="D26" i="69"/>
  <c r="E26" i="69"/>
  <c r="F26" i="69"/>
  <c r="G26" i="69"/>
  <c r="H26" i="69"/>
  <c r="I26" i="69"/>
  <c r="J26" i="69"/>
  <c r="K26" i="69"/>
  <c r="L26" i="69"/>
  <c r="M26" i="69"/>
  <c r="N26" i="69"/>
  <c r="O26" i="69"/>
  <c r="P26" i="69"/>
  <c r="Q26" i="69"/>
  <c r="R26" i="69"/>
  <c r="S26" i="69"/>
  <c r="T26" i="69"/>
  <c r="U26" i="69"/>
  <c r="V26" i="69"/>
  <c r="W26" i="69"/>
  <c r="X26" i="69"/>
  <c r="Y26" i="69"/>
  <c r="Z26" i="69"/>
  <c r="AA26" i="69"/>
  <c r="AB26" i="69"/>
  <c r="AC26" i="69"/>
  <c r="AD26" i="69"/>
  <c r="AE26" i="69"/>
  <c r="AF26" i="69"/>
  <c r="AG26" i="69"/>
  <c r="AH26" i="69"/>
  <c r="AI26" i="69"/>
  <c r="AJ26" i="69"/>
  <c r="AK26" i="69"/>
  <c r="AL26" i="69"/>
  <c r="AM26" i="69"/>
  <c r="AN26" i="69"/>
  <c r="AO26" i="69"/>
  <c r="AP26" i="69"/>
  <c r="AQ26" i="69"/>
  <c r="AR26" i="69"/>
  <c r="AS26" i="69"/>
  <c r="AT26" i="69"/>
  <c r="AU26" i="69"/>
  <c r="AV26" i="69"/>
  <c r="AW26" i="69"/>
  <c r="AX26" i="69"/>
  <c r="AY26" i="69"/>
  <c r="AZ26" i="69"/>
  <c r="BA26" i="69"/>
  <c r="BB26" i="69"/>
  <c r="BC26" i="69"/>
  <c r="BD26" i="69"/>
  <c r="BE26" i="69"/>
  <c r="BF26" i="69"/>
  <c r="BG26" i="69"/>
  <c r="BH26" i="69"/>
  <c r="BI26" i="69"/>
  <c r="C27" i="69"/>
  <c r="D27" i="69"/>
  <c r="E27" i="69"/>
  <c r="F27" i="69"/>
  <c r="G27" i="69"/>
  <c r="H27" i="69"/>
  <c r="I27" i="69"/>
  <c r="J27" i="69"/>
  <c r="K27" i="69"/>
  <c r="L27" i="69"/>
  <c r="M27" i="69"/>
  <c r="N27" i="69"/>
  <c r="O27" i="69"/>
  <c r="P27" i="69"/>
  <c r="Q27" i="69"/>
  <c r="R27" i="69"/>
  <c r="S27" i="69"/>
  <c r="T27" i="69"/>
  <c r="U27" i="69"/>
  <c r="V27" i="69"/>
  <c r="W27" i="69"/>
  <c r="X27" i="69"/>
  <c r="Y27" i="69"/>
  <c r="Z27" i="69"/>
  <c r="AA27" i="69"/>
  <c r="AB27" i="69"/>
  <c r="AC27" i="69"/>
  <c r="AD27" i="69"/>
  <c r="AE27" i="69"/>
  <c r="AF27" i="69"/>
  <c r="AG27" i="69"/>
  <c r="AH27" i="69"/>
  <c r="AI27" i="69"/>
  <c r="AJ27" i="69"/>
  <c r="AK27" i="69"/>
  <c r="AL27" i="69"/>
  <c r="AM27" i="69"/>
  <c r="AN27" i="69"/>
  <c r="AO27" i="69"/>
  <c r="AP27" i="69"/>
  <c r="AQ27" i="69"/>
  <c r="AR27" i="69"/>
  <c r="AS27" i="69"/>
  <c r="AT27" i="69"/>
  <c r="AU27" i="69"/>
  <c r="AV27" i="69"/>
  <c r="AW27" i="69"/>
  <c r="AX27" i="69"/>
  <c r="AY27" i="69"/>
  <c r="AZ27" i="69"/>
  <c r="BA27" i="69"/>
  <c r="BB27" i="69"/>
  <c r="BC27" i="69"/>
  <c r="BD27" i="69"/>
  <c r="BE27" i="69"/>
  <c r="BF27" i="69"/>
  <c r="BG27" i="69"/>
  <c r="BH27" i="69"/>
  <c r="BI27" i="69"/>
  <c r="C28" i="69"/>
  <c r="D28" i="69"/>
  <c r="E28" i="69"/>
  <c r="F28" i="69"/>
  <c r="G28" i="69"/>
  <c r="H28" i="69"/>
  <c r="I28" i="69"/>
  <c r="J28" i="69"/>
  <c r="K28" i="69"/>
  <c r="L28" i="69"/>
  <c r="M28" i="69"/>
  <c r="N28" i="69"/>
  <c r="O28" i="69"/>
  <c r="P28" i="69"/>
  <c r="Q28" i="69"/>
  <c r="R28" i="69"/>
  <c r="S28" i="69"/>
  <c r="T28" i="69"/>
  <c r="U28" i="69"/>
  <c r="V28" i="69"/>
  <c r="W28" i="69"/>
  <c r="X28" i="69"/>
  <c r="Y28" i="69"/>
  <c r="Z28" i="69"/>
  <c r="AA28" i="69"/>
  <c r="AB28" i="69"/>
  <c r="AC28" i="69"/>
  <c r="AD28" i="69"/>
  <c r="AE28" i="69"/>
  <c r="AF28" i="69"/>
  <c r="AG28" i="69"/>
  <c r="AH28" i="69"/>
  <c r="AI28" i="69"/>
  <c r="AJ28" i="69"/>
  <c r="AK28" i="69"/>
  <c r="AL28" i="69"/>
  <c r="AM28" i="69"/>
  <c r="AN28" i="69"/>
  <c r="AO28" i="69"/>
  <c r="AP28" i="69"/>
  <c r="AQ28" i="69"/>
  <c r="AR28" i="69"/>
  <c r="AS28" i="69"/>
  <c r="AT28" i="69"/>
  <c r="AU28" i="69"/>
  <c r="AV28" i="69"/>
  <c r="AW28" i="69"/>
  <c r="AX28" i="69"/>
  <c r="AY28" i="69"/>
  <c r="AZ28" i="69"/>
  <c r="BA28" i="69"/>
  <c r="BB28" i="69"/>
  <c r="BC28" i="69"/>
  <c r="BD28" i="69"/>
  <c r="BE28" i="69"/>
  <c r="BF28" i="69"/>
  <c r="BG28" i="69"/>
  <c r="BH28" i="69"/>
  <c r="BI28" i="69"/>
  <c r="C29" i="69"/>
  <c r="D29" i="69"/>
  <c r="E29" i="69"/>
  <c r="F29" i="69"/>
  <c r="G29" i="69"/>
  <c r="H29" i="69"/>
  <c r="I29" i="69"/>
  <c r="J29" i="69"/>
  <c r="K29" i="69"/>
  <c r="L29" i="69"/>
  <c r="M29" i="69"/>
  <c r="N29" i="69"/>
  <c r="O29" i="69"/>
  <c r="P29" i="69"/>
  <c r="Q29" i="69"/>
  <c r="R29" i="69"/>
  <c r="S29" i="69"/>
  <c r="T29" i="69"/>
  <c r="U29" i="69"/>
  <c r="V29" i="69"/>
  <c r="W29" i="69"/>
  <c r="X29" i="69"/>
  <c r="Y29" i="69"/>
  <c r="Z29" i="69"/>
  <c r="AA29" i="69"/>
  <c r="AB29" i="69"/>
  <c r="AC29" i="69"/>
  <c r="AD29" i="69"/>
  <c r="AE29" i="69"/>
  <c r="AF29" i="69"/>
  <c r="AG29" i="69"/>
  <c r="AH29" i="69"/>
  <c r="AI29" i="69"/>
  <c r="AJ29" i="69"/>
  <c r="AK29" i="69"/>
  <c r="AL29" i="69"/>
  <c r="AM29" i="69"/>
  <c r="AN29" i="69"/>
  <c r="AO29" i="69"/>
  <c r="AP29" i="69"/>
  <c r="AQ29" i="69"/>
  <c r="AR29" i="69"/>
  <c r="AS29" i="69"/>
  <c r="AT29" i="69"/>
  <c r="AU29" i="69"/>
  <c r="AV29" i="69"/>
  <c r="AW29" i="69"/>
  <c r="AX29" i="69"/>
  <c r="AY29" i="69"/>
  <c r="AZ29" i="69"/>
  <c r="BA29" i="69"/>
  <c r="BB29" i="69"/>
  <c r="BC29" i="69"/>
  <c r="BD29" i="69"/>
  <c r="BE29" i="69"/>
  <c r="BF29" i="69"/>
  <c r="BG29" i="69"/>
  <c r="BH29" i="69"/>
  <c r="BI29" i="69"/>
  <c r="B4" i="67"/>
  <c r="B5" i="67"/>
  <c r="B7" i="67"/>
  <c r="B7" i="3"/>
  <c r="B8" i="67"/>
  <c r="B9" i="3"/>
  <c r="B10" i="67"/>
  <c r="B10" i="3"/>
  <c r="B11" i="67"/>
  <c r="B12" i="3"/>
  <c r="B13" i="67"/>
  <c r="B13" i="3"/>
  <c r="B14" i="67"/>
  <c r="B4" i="76"/>
  <c r="B5" i="76"/>
  <c r="B7" i="76"/>
  <c r="B8" i="76"/>
  <c r="B10" i="76"/>
  <c r="B11" i="76"/>
  <c r="B13" i="76"/>
  <c r="B14" i="76"/>
  <c r="B4" i="102"/>
  <c r="B5" i="102"/>
  <c r="B7" i="102"/>
  <c r="B8" i="102"/>
  <c r="B10" i="102"/>
  <c r="B11" i="102"/>
  <c r="B13" i="102"/>
  <c r="B14" i="102"/>
  <c r="B4" i="101"/>
  <c r="B5" i="101"/>
  <c r="B7" i="101"/>
  <c r="B8" i="101"/>
  <c r="B10" i="101"/>
  <c r="B11" i="101"/>
  <c r="B13" i="101"/>
  <c r="B14" i="101"/>
  <c r="B5" i="85"/>
  <c r="B6" i="85"/>
  <c r="B8" i="85"/>
  <c r="B9" i="85"/>
  <c r="B11" i="85"/>
  <c r="B12" i="85"/>
  <c r="B14" i="85"/>
  <c r="B15" i="85"/>
  <c r="B4" i="73"/>
  <c r="B5" i="73"/>
  <c r="B7" i="73"/>
  <c r="B8" i="73"/>
  <c r="B10" i="73"/>
  <c r="B11" i="73"/>
  <c r="B13" i="73"/>
  <c r="B14" i="73"/>
  <c r="B3" i="75"/>
  <c r="B4" i="75"/>
  <c r="B6" i="75"/>
  <c r="B7" i="75"/>
  <c r="B9" i="75"/>
  <c r="B10" i="75"/>
  <c r="B12" i="75"/>
  <c r="B13" i="75"/>
  <c r="B15" i="3"/>
  <c r="B15" i="75"/>
  <c r="B16" i="3"/>
  <c r="B16" i="75"/>
  <c r="B18" i="3"/>
  <c r="B18" i="75"/>
  <c r="B19" i="3"/>
  <c r="B19" i="75"/>
  <c r="B21" i="3"/>
  <c r="B21" i="75"/>
  <c r="B22" i="3"/>
  <c r="B22" i="75"/>
  <c r="B23" i="3"/>
  <c r="B23" i="75"/>
  <c r="B24" i="3"/>
  <c r="B24" i="75"/>
  <c r="B26" i="3"/>
  <c r="B26" i="75"/>
  <c r="B27" i="3"/>
  <c r="B27" i="75"/>
  <c r="B28" i="3"/>
  <c r="B28" i="75"/>
  <c r="B29" i="3"/>
  <c r="B29" i="75"/>
  <c r="B3" i="99"/>
  <c r="B4" i="99"/>
  <c r="B6" i="99"/>
  <c r="B7" i="99"/>
  <c r="B9" i="99"/>
  <c r="B10" i="99"/>
  <c r="B12" i="99"/>
  <c r="B13" i="99"/>
  <c r="B15" i="99"/>
  <c r="B16" i="99"/>
  <c r="B18" i="99"/>
  <c r="B19" i="99"/>
  <c r="B21" i="99"/>
  <c r="B22" i="99"/>
  <c r="B23" i="99"/>
  <c r="B24" i="99"/>
  <c r="B26" i="99"/>
  <c r="B27" i="99"/>
  <c r="B28" i="99"/>
  <c r="B29" i="99"/>
  <c r="B3" i="81"/>
  <c r="B4" i="81"/>
  <c r="B6" i="81"/>
  <c r="B7" i="81"/>
  <c r="B9" i="81"/>
  <c r="B10" i="81"/>
  <c r="B12" i="81"/>
  <c r="B13" i="81"/>
  <c r="B15" i="81"/>
  <c r="B16" i="81"/>
  <c r="B18" i="81"/>
  <c r="B19" i="81"/>
  <c r="B21" i="81"/>
  <c r="B22" i="81"/>
  <c r="B23" i="81"/>
  <c r="B24" i="81"/>
  <c r="B26" i="81"/>
  <c r="B27" i="81"/>
  <c r="B28" i="81"/>
  <c r="B29" i="81"/>
  <c r="B3" i="72"/>
  <c r="B4" i="72"/>
  <c r="B6" i="72"/>
  <c r="B7" i="72"/>
  <c r="B9" i="72"/>
  <c r="B10" i="72"/>
  <c r="B12" i="72"/>
  <c r="B13" i="72"/>
  <c r="B15" i="72"/>
  <c r="B16" i="72"/>
  <c r="B18" i="72"/>
  <c r="B19" i="72"/>
  <c r="B21" i="72"/>
  <c r="B22" i="72"/>
  <c r="B23" i="72"/>
  <c r="B24" i="72"/>
  <c r="B26" i="72"/>
  <c r="B27" i="72"/>
  <c r="B28" i="72"/>
  <c r="B29" i="72"/>
  <c r="B3" i="71"/>
  <c r="B4" i="71"/>
  <c r="B6" i="71"/>
  <c r="B7" i="71"/>
  <c r="B9" i="71"/>
  <c r="B10" i="71"/>
  <c r="B12" i="71"/>
  <c r="B13" i="71"/>
  <c r="B15" i="71"/>
  <c r="B16" i="71"/>
  <c r="B18" i="71"/>
  <c r="B19" i="71"/>
  <c r="B21" i="71"/>
  <c r="B22" i="71"/>
  <c r="B23" i="71"/>
  <c r="B24" i="71"/>
  <c r="B26" i="71"/>
  <c r="B27" i="71"/>
  <c r="B28" i="71"/>
  <c r="B29" i="71"/>
  <c r="B3" i="98"/>
  <c r="B4" i="98"/>
  <c r="B6" i="98"/>
  <c r="B7" i="98"/>
  <c r="B9" i="98"/>
  <c r="B10" i="98"/>
  <c r="B12" i="98"/>
  <c r="B13" i="98"/>
  <c r="B15" i="98"/>
  <c r="B16" i="98"/>
  <c r="B18" i="98"/>
  <c r="B19" i="98"/>
  <c r="B21" i="98"/>
  <c r="B22" i="98"/>
  <c r="B23" i="98"/>
  <c r="B24" i="98"/>
  <c r="B26" i="98"/>
  <c r="B27" i="98"/>
  <c r="B28" i="98"/>
  <c r="B29" i="98"/>
  <c r="B3" i="80"/>
  <c r="B4" i="80"/>
  <c r="B6" i="80"/>
  <c r="B7" i="80"/>
  <c r="B9" i="80"/>
  <c r="B10" i="80"/>
  <c r="B12" i="80"/>
  <c r="B13" i="80"/>
  <c r="B15" i="80"/>
  <c r="B16" i="80"/>
  <c r="B18" i="80"/>
  <c r="B19" i="80"/>
  <c r="B21" i="80"/>
  <c r="B22" i="80"/>
  <c r="B23" i="80"/>
  <c r="B24" i="80"/>
  <c r="B26" i="80"/>
  <c r="B27" i="80"/>
  <c r="B28" i="80"/>
  <c r="B29" i="80"/>
  <c r="B3" i="69"/>
  <c r="B4" i="69"/>
  <c r="B6" i="69"/>
  <c r="B7" i="69"/>
  <c r="B9" i="69"/>
  <c r="B10" i="69"/>
  <c r="B12" i="69"/>
  <c r="B13" i="69"/>
  <c r="B15" i="69"/>
  <c r="B16" i="69"/>
  <c r="B18" i="69"/>
  <c r="B19" i="69"/>
  <c r="B21" i="69"/>
  <c r="B22" i="69"/>
  <c r="B23" i="69"/>
  <c r="B24" i="69"/>
  <c r="B26" i="69"/>
  <c r="B27" i="69"/>
  <c r="B28" i="69"/>
  <c r="B29" i="69"/>
  <c r="B3" i="107"/>
  <c r="B4" i="107"/>
  <c r="B6" i="107"/>
  <c r="B3" i="106"/>
  <c r="B4" i="106"/>
  <c r="B6" i="106"/>
  <c r="B3" i="105"/>
  <c r="B4" i="105"/>
  <c r="B6" i="105"/>
  <c r="B3" i="104"/>
  <c r="B4" i="104"/>
  <c r="B6" i="104"/>
  <c r="B3" i="103"/>
  <c r="B4" i="103"/>
  <c r="B6" i="103"/>
  <c r="B3" i="78"/>
  <c r="B4" i="78"/>
  <c r="B6" i="78"/>
  <c r="C7" i="95"/>
  <c r="D7" i="95"/>
  <c r="E7" i="95"/>
  <c r="B7" i="95"/>
  <c r="C7" i="94"/>
  <c r="D7" i="94"/>
  <c r="E7" i="94"/>
  <c r="B7" i="94"/>
  <c r="C7" i="111"/>
  <c r="D7" i="111"/>
  <c r="E7" i="111"/>
  <c r="B7" i="111"/>
  <c r="C7" i="110"/>
  <c r="D7" i="110"/>
  <c r="E7" i="110"/>
  <c r="B7" i="110"/>
  <c r="C7" i="93"/>
  <c r="D7" i="93"/>
  <c r="E7" i="93"/>
  <c r="B7" i="93"/>
  <c r="C7" i="91"/>
  <c r="D7" i="91"/>
  <c r="E7" i="91"/>
  <c r="B7" i="91"/>
  <c r="C4" i="91"/>
  <c r="C4" i="93"/>
  <c r="C4" i="110"/>
  <c r="C4" i="111"/>
  <c r="C4" i="94"/>
  <c r="C4" i="95"/>
  <c r="D4" i="91"/>
  <c r="D4" i="93"/>
  <c r="D4" i="110"/>
  <c r="D4" i="111"/>
  <c r="D4" i="94"/>
  <c r="D4" i="95"/>
  <c r="E4" i="91"/>
  <c r="E4" i="93"/>
  <c r="E4" i="110"/>
  <c r="E4" i="111"/>
  <c r="E4" i="94"/>
  <c r="E4" i="95"/>
  <c r="C5" i="91"/>
  <c r="C5" i="93"/>
  <c r="C5" i="110"/>
  <c r="C5" i="111"/>
  <c r="C5" i="94"/>
  <c r="C5" i="95"/>
  <c r="D5" i="91"/>
  <c r="D5" i="93"/>
  <c r="D5" i="110"/>
  <c r="D5" i="111"/>
  <c r="D5" i="94"/>
  <c r="D5" i="95"/>
  <c r="E5" i="91"/>
  <c r="E5" i="93"/>
  <c r="E5" i="110"/>
  <c r="E5" i="111"/>
  <c r="E5" i="94"/>
  <c r="E5" i="95"/>
  <c r="B5" i="91"/>
  <c r="B5" i="93"/>
  <c r="B5" i="110"/>
  <c r="B5" i="111"/>
  <c r="B4" i="91"/>
  <c r="B4" i="93"/>
  <c r="B4" i="110"/>
  <c r="B4" i="111"/>
  <c r="B4" i="94"/>
  <c r="B4" i="95"/>
  <c r="B10" i="110"/>
  <c r="B13" i="94"/>
  <c r="B13" i="110"/>
  <c r="B13" i="93"/>
  <c r="B13" i="95"/>
  <c r="B13" i="111"/>
  <c r="B13" i="91"/>
  <c r="B10" i="91"/>
  <c r="B10" i="93"/>
  <c r="B8" i="95"/>
  <c r="B8" i="111"/>
  <c r="B8" i="94"/>
  <c r="B8" i="110"/>
  <c r="B8" i="93"/>
  <c r="B8" i="91"/>
  <c r="B10" i="95"/>
  <c r="B10" i="111"/>
  <c r="B10" i="94"/>
  <c r="B11" i="94"/>
  <c r="B11" i="110"/>
  <c r="B11" i="95"/>
  <c r="B11" i="111"/>
  <c r="B11" i="91"/>
  <c r="B11" i="93"/>
  <c r="B14" i="95"/>
  <c r="B14" i="111"/>
  <c r="B14" i="94"/>
  <c r="B14" i="110"/>
  <c r="B14" i="93"/>
  <c r="B14" i="91"/>
  <c r="B7" i="90"/>
  <c r="C7" i="90"/>
  <c r="D7" i="90"/>
  <c r="E7" i="90"/>
  <c r="B7" i="89"/>
  <c r="C7" i="89"/>
  <c r="D7" i="89"/>
  <c r="E7" i="89"/>
  <c r="B7" i="109"/>
  <c r="C7" i="109"/>
  <c r="D7" i="109"/>
  <c r="E7" i="109"/>
  <c r="E7" i="108"/>
  <c r="B7" i="108"/>
  <c r="C7" i="108"/>
  <c r="D7" i="108"/>
  <c r="B7" i="88"/>
  <c r="C7" i="88"/>
  <c r="D7" i="88"/>
  <c r="E7" i="88"/>
  <c r="B4" i="87"/>
  <c r="B4" i="108"/>
  <c r="C4" i="87"/>
  <c r="C4" i="108"/>
  <c r="D4" i="87"/>
  <c r="D4" i="89"/>
  <c r="E4" i="87"/>
  <c r="E4" i="89"/>
  <c r="B5" i="87"/>
  <c r="B5" i="88"/>
  <c r="C5" i="87"/>
  <c r="C5" i="90"/>
  <c r="D5" i="87"/>
  <c r="D5" i="108"/>
  <c r="E5" i="87"/>
  <c r="E5" i="109"/>
  <c r="B7" i="87"/>
  <c r="C7" i="87"/>
  <c r="D7" i="87"/>
  <c r="E7" i="87"/>
  <c r="C4" i="109"/>
  <c r="E4" i="108"/>
  <c r="E4" i="109"/>
  <c r="D5" i="90"/>
  <c r="B13" i="90"/>
  <c r="B13" i="109"/>
  <c r="B13" i="89"/>
  <c r="B13" i="108"/>
  <c r="B13" i="87"/>
  <c r="B13" i="88"/>
  <c r="B10" i="109"/>
  <c r="B10" i="89"/>
  <c r="B10" i="90"/>
  <c r="B10" i="108"/>
  <c r="B10" i="87"/>
  <c r="B10" i="88"/>
  <c r="B8" i="89"/>
  <c r="B8" i="108"/>
  <c r="B8" i="109"/>
  <c r="B8" i="90"/>
  <c r="B8" i="88"/>
  <c r="B8" i="87"/>
  <c r="C5" i="109"/>
  <c r="E4" i="88"/>
  <c r="B5" i="108"/>
  <c r="E4" i="90"/>
  <c r="B5" i="109"/>
  <c r="C4" i="90"/>
  <c r="B14" i="89"/>
  <c r="B14" i="109"/>
  <c r="B14" i="108"/>
  <c r="B14" i="90"/>
  <c r="B14" i="88"/>
  <c r="B14" i="87"/>
  <c r="B11" i="90"/>
  <c r="B11" i="108"/>
  <c r="B11" i="88"/>
  <c r="B11" i="87"/>
  <c r="B11" i="109"/>
  <c r="B11" i="89"/>
  <c r="B7" i="107"/>
  <c r="B7" i="105"/>
  <c r="B7" i="103"/>
  <c r="B7" i="104"/>
  <c r="B7" i="106"/>
  <c r="B7" i="78"/>
  <c r="D8" i="94"/>
  <c r="D8" i="110"/>
  <c r="D8" i="93"/>
  <c r="D8" i="95"/>
  <c r="D8" i="111"/>
  <c r="D8" i="91"/>
  <c r="E8" i="94"/>
  <c r="E8" i="110"/>
  <c r="E8" i="93"/>
  <c r="E8" i="95"/>
  <c r="E8" i="111"/>
  <c r="E8" i="91"/>
  <c r="C8" i="95"/>
  <c r="C8" i="111"/>
  <c r="C8" i="91"/>
  <c r="C8" i="94"/>
  <c r="C8" i="110"/>
  <c r="C8" i="93"/>
  <c r="E8" i="90"/>
  <c r="E8" i="89"/>
  <c r="E8" i="108"/>
  <c r="E8" i="87"/>
  <c r="E8" i="109"/>
  <c r="E8" i="88"/>
  <c r="D8" i="90"/>
  <c r="D8" i="88"/>
  <c r="D8" i="87"/>
  <c r="D8" i="108"/>
  <c r="D8" i="109"/>
  <c r="D8" i="89"/>
  <c r="C8" i="109"/>
  <c r="C8" i="108"/>
  <c r="C8" i="89"/>
  <c r="C8" i="87"/>
  <c r="C8" i="90"/>
  <c r="C8" i="88"/>
  <c r="D13" i="94"/>
  <c r="D13" i="110"/>
  <c r="D13" i="93"/>
  <c r="D13" i="111"/>
  <c r="D13" i="91"/>
  <c r="D13" i="95"/>
  <c r="D10" i="95"/>
  <c r="D10" i="111"/>
  <c r="D10" i="94"/>
  <c r="D10" i="91"/>
  <c r="D10" i="110"/>
  <c r="D10" i="93"/>
  <c r="B5" i="94"/>
  <c r="B5" i="95"/>
  <c r="D14" i="94"/>
  <c r="D14" i="110"/>
  <c r="D14" i="93"/>
  <c r="D14" i="95"/>
  <c r="D14" i="111"/>
  <c r="D14" i="91"/>
  <c r="D11" i="95"/>
  <c r="D11" i="111"/>
  <c r="D11" i="94"/>
  <c r="D11" i="110"/>
  <c r="D11" i="93"/>
  <c r="D11" i="91"/>
  <c r="B12" i="107"/>
  <c r="B12" i="104"/>
  <c r="B12" i="106"/>
  <c r="B12" i="78"/>
  <c r="B12" i="103"/>
  <c r="B12" i="105"/>
  <c r="B9" i="107"/>
  <c r="B9" i="105"/>
  <c r="B9" i="103"/>
  <c r="B9" i="106"/>
  <c r="B9" i="104"/>
  <c r="B9" i="78"/>
  <c r="C13" i="94"/>
  <c r="C13" i="110"/>
  <c r="C13" i="93"/>
  <c r="C13" i="95"/>
  <c r="C13" i="111"/>
  <c r="C13" i="91"/>
  <c r="E13" i="95"/>
  <c r="E13" i="111"/>
  <c r="E13" i="94"/>
  <c r="E13" i="110"/>
  <c r="E13" i="93"/>
  <c r="E13" i="91"/>
  <c r="E10" i="94"/>
  <c r="E10" i="110"/>
  <c r="E10" i="93"/>
  <c r="E10" i="95"/>
  <c r="E10" i="111"/>
  <c r="E10" i="91"/>
  <c r="C10" i="95"/>
  <c r="C10" i="111"/>
  <c r="C10" i="94"/>
  <c r="C10" i="110"/>
  <c r="C10" i="93"/>
  <c r="C10" i="91"/>
  <c r="B10" i="107"/>
  <c r="B10" i="106"/>
  <c r="B10" i="105"/>
  <c r="B10" i="104"/>
  <c r="B10" i="103"/>
  <c r="B10" i="78"/>
  <c r="B13" i="107"/>
  <c r="B13" i="106"/>
  <c r="B13" i="103"/>
  <c r="B13" i="104"/>
  <c r="B13" i="105"/>
  <c r="B13" i="78"/>
  <c r="E11" i="95"/>
  <c r="E11" i="111"/>
  <c r="E11" i="93"/>
  <c r="E11" i="91"/>
  <c r="E11" i="94"/>
  <c r="E11" i="110"/>
  <c r="C11" i="94"/>
  <c r="C11" i="110"/>
  <c r="C11" i="93"/>
  <c r="C11" i="95"/>
  <c r="C11" i="91"/>
  <c r="C11" i="111"/>
  <c r="C14" i="95"/>
  <c r="C14" i="111"/>
  <c r="C14" i="110"/>
  <c r="C14" i="93"/>
  <c r="C14" i="94"/>
  <c r="C14" i="91"/>
  <c r="E14" i="94"/>
  <c r="E14" i="110"/>
  <c r="E14" i="93"/>
  <c r="E14" i="95"/>
  <c r="E14" i="91"/>
  <c r="E14" i="111"/>
  <c r="C4" i="100"/>
  <c r="D4" i="100"/>
  <c r="D20" i="100"/>
  <c r="D37" i="100"/>
  <c r="E4" i="100"/>
  <c r="E20" i="100"/>
  <c r="E37" i="100"/>
  <c r="F4" i="100"/>
  <c r="G4" i="100"/>
  <c r="H4" i="100"/>
  <c r="H20" i="100"/>
  <c r="H37" i="100"/>
  <c r="I4" i="100"/>
  <c r="I20" i="100"/>
  <c r="I37" i="100"/>
  <c r="J4" i="100"/>
  <c r="K4" i="100"/>
  <c r="L4" i="100"/>
  <c r="L20" i="100"/>
  <c r="L37" i="100"/>
  <c r="M4" i="100"/>
  <c r="M20" i="100"/>
  <c r="M37" i="100"/>
  <c r="N4" i="100"/>
  <c r="O4" i="100"/>
  <c r="P4" i="100"/>
  <c r="P20" i="100"/>
  <c r="P37" i="100"/>
  <c r="Q4" i="100"/>
  <c r="Q20" i="100"/>
  <c r="Q37" i="100"/>
  <c r="R4" i="100"/>
  <c r="S4" i="100"/>
  <c r="T4" i="100"/>
  <c r="T20" i="100"/>
  <c r="T37" i="100"/>
  <c r="U4" i="100"/>
  <c r="U20" i="100"/>
  <c r="U37" i="100"/>
  <c r="V4" i="100"/>
  <c r="C5" i="100"/>
  <c r="D5" i="100"/>
  <c r="E5" i="100"/>
  <c r="E21" i="100"/>
  <c r="E38" i="100"/>
  <c r="F5" i="100"/>
  <c r="G5" i="100"/>
  <c r="H5" i="100"/>
  <c r="I5" i="100"/>
  <c r="I21" i="100"/>
  <c r="I38" i="100"/>
  <c r="J5" i="100"/>
  <c r="K5" i="100"/>
  <c r="L5" i="100"/>
  <c r="M5" i="100"/>
  <c r="M21" i="100"/>
  <c r="M38" i="100"/>
  <c r="N5" i="100"/>
  <c r="O5" i="100"/>
  <c r="P5" i="100"/>
  <c r="Q5" i="100"/>
  <c r="Q21" i="100"/>
  <c r="Q38" i="100"/>
  <c r="R5" i="100"/>
  <c r="S5" i="100"/>
  <c r="T5" i="100"/>
  <c r="T21" i="100"/>
  <c r="T38" i="100"/>
  <c r="U5" i="100"/>
  <c r="U21" i="100"/>
  <c r="U38" i="100"/>
  <c r="V5" i="100"/>
  <c r="C7" i="100"/>
  <c r="D7" i="100"/>
  <c r="E7" i="100"/>
  <c r="E23" i="100"/>
  <c r="E32" i="100"/>
  <c r="E40" i="100"/>
  <c r="F7" i="100"/>
  <c r="G7" i="100"/>
  <c r="H7" i="100"/>
  <c r="H23" i="100"/>
  <c r="H32" i="100"/>
  <c r="H40" i="100"/>
  <c r="I7" i="100"/>
  <c r="J7" i="100"/>
  <c r="K7" i="100"/>
  <c r="L7" i="100"/>
  <c r="L23" i="100"/>
  <c r="L32" i="100"/>
  <c r="L40" i="100"/>
  <c r="M7" i="100"/>
  <c r="M23" i="100"/>
  <c r="M32" i="100"/>
  <c r="M40" i="100"/>
  <c r="N7" i="100"/>
  <c r="O7" i="100"/>
  <c r="P7" i="100"/>
  <c r="P23" i="100"/>
  <c r="P32" i="100"/>
  <c r="P40" i="100"/>
  <c r="Q7" i="100"/>
  <c r="Q23" i="100"/>
  <c r="Q32" i="100"/>
  <c r="Q40" i="100"/>
  <c r="R7" i="100"/>
  <c r="S7" i="100"/>
  <c r="T7" i="100"/>
  <c r="U7" i="100"/>
  <c r="U23" i="100"/>
  <c r="U32" i="100"/>
  <c r="U40" i="100"/>
  <c r="V7" i="100"/>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c r="C32" i="100"/>
  <c r="D32" i="100"/>
  <c r="F32" i="100"/>
  <c r="G32" i="100"/>
  <c r="I32" i="100"/>
  <c r="J32" i="100"/>
  <c r="K32" i="100"/>
  <c r="N32" i="100"/>
  <c r="O32" i="100"/>
  <c r="R32" i="100"/>
  <c r="S32" i="100"/>
  <c r="T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c r="U16" i="100"/>
  <c r="U33" i="100"/>
  <c r="T16" i="100"/>
  <c r="T33" i="100"/>
  <c r="S16" i="100"/>
  <c r="S33" i="100"/>
  <c r="R16" i="100"/>
  <c r="R33" i="100"/>
  <c r="Q16" i="100"/>
  <c r="Q33" i="100"/>
  <c r="P16" i="100"/>
  <c r="P33" i="100"/>
  <c r="O16" i="100"/>
  <c r="O33" i="100"/>
  <c r="N16" i="100"/>
  <c r="N33" i="100"/>
  <c r="M16" i="100"/>
  <c r="M33" i="100"/>
  <c r="L16" i="100"/>
  <c r="L33" i="100"/>
  <c r="K16" i="100"/>
  <c r="K33" i="100"/>
  <c r="J16" i="100"/>
  <c r="J33" i="100"/>
  <c r="I16" i="100"/>
  <c r="I33" i="100"/>
  <c r="H16" i="100"/>
  <c r="H33" i="100"/>
  <c r="G16" i="100"/>
  <c r="G33" i="100"/>
  <c r="F16" i="100"/>
  <c r="F33" i="100"/>
  <c r="E16" i="100"/>
  <c r="E33" i="100"/>
  <c r="D16" i="100"/>
  <c r="D33" i="100"/>
  <c r="C16" i="100"/>
  <c r="C33" i="100"/>
  <c r="B16" i="100"/>
  <c r="B33" i="100"/>
  <c r="T23" i="100"/>
  <c r="T40" i="100"/>
  <c r="S23" i="100"/>
  <c r="S40" i="100"/>
  <c r="J23" i="100"/>
  <c r="J40" i="100"/>
  <c r="I23" i="100"/>
  <c r="I40" i="100"/>
  <c r="G23" i="100"/>
  <c r="G40" i="100"/>
  <c r="D23" i="100"/>
  <c r="D40" i="100"/>
  <c r="C23" i="100"/>
  <c r="C40" i="100"/>
  <c r="B7" i="100"/>
  <c r="B23" i="100"/>
  <c r="B40" i="100"/>
  <c r="V21" i="100"/>
  <c r="V38" i="100"/>
  <c r="S21" i="100"/>
  <c r="S38" i="100"/>
  <c r="R21" i="100"/>
  <c r="R38" i="100"/>
  <c r="P21" i="100"/>
  <c r="P38" i="100"/>
  <c r="O21" i="100"/>
  <c r="O38" i="100"/>
  <c r="N21" i="100"/>
  <c r="N38" i="100"/>
  <c r="L21" i="100"/>
  <c r="L38" i="100"/>
  <c r="K21" i="100"/>
  <c r="K38" i="100"/>
  <c r="J21" i="100"/>
  <c r="J38" i="100"/>
  <c r="H21" i="100"/>
  <c r="H38" i="100"/>
  <c r="G21" i="100"/>
  <c r="G38" i="100"/>
  <c r="F21" i="100"/>
  <c r="F38" i="100"/>
  <c r="D21" i="100"/>
  <c r="D38" i="100"/>
  <c r="C21" i="100"/>
  <c r="C38" i="100"/>
  <c r="B5" i="100"/>
  <c r="B21" i="100"/>
  <c r="B38" i="100"/>
  <c r="V20" i="100"/>
  <c r="V37" i="100"/>
  <c r="S20" i="100"/>
  <c r="S37" i="100"/>
  <c r="R20" i="100"/>
  <c r="R37" i="100"/>
  <c r="O20" i="100"/>
  <c r="O37" i="100"/>
  <c r="N20" i="100"/>
  <c r="N37" i="100"/>
  <c r="K20" i="100"/>
  <c r="K37" i="100"/>
  <c r="J20" i="100"/>
  <c r="J37" i="100"/>
  <c r="G20" i="100"/>
  <c r="G37" i="100"/>
  <c r="F20" i="100"/>
  <c r="F37" i="100"/>
  <c r="C20" i="100"/>
  <c r="C37" i="100"/>
  <c r="B4" i="100"/>
  <c r="B20" i="100"/>
  <c r="B37" i="100"/>
  <c r="K23" i="100"/>
  <c r="K40" i="100"/>
  <c r="O23" i="100"/>
  <c r="O40" i="100"/>
  <c r="V23" i="100"/>
  <c r="V40" i="100"/>
  <c r="R23" i="100"/>
  <c r="R40" i="100"/>
  <c r="N23" i="100"/>
  <c r="N40" i="100"/>
  <c r="F23" i="100"/>
  <c r="F40" i="100"/>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T10" i="100"/>
  <c r="T26" i="100"/>
  <c r="T43" i="100"/>
  <c r="S9" i="97"/>
  <c r="T13" i="100"/>
  <c r="T29" i="100"/>
  <c r="T46" i="100"/>
  <c r="S12" i="97"/>
  <c r="S15" i="97"/>
  <c r="T8" i="100"/>
  <c r="T24" i="100"/>
  <c r="T41" i="100"/>
  <c r="S7" i="97"/>
  <c r="S17" i="97"/>
  <c r="T14" i="100"/>
  <c r="T30" i="100"/>
  <c r="T47" i="100"/>
  <c r="S13" i="97"/>
  <c r="T11" i="100"/>
  <c r="T27" i="100"/>
  <c r="T44" i="100"/>
  <c r="S10" i="97"/>
  <c r="E10" i="89"/>
  <c r="E10" i="109"/>
  <c r="E10" i="108"/>
  <c r="E10" i="88"/>
  <c r="E10" i="87"/>
  <c r="E10" i="90"/>
  <c r="D13" i="109"/>
  <c r="D13" i="90"/>
  <c r="D13" i="89"/>
  <c r="D13" i="88"/>
  <c r="D13" i="108"/>
  <c r="D13" i="87"/>
  <c r="C13" i="89"/>
  <c r="C13" i="108"/>
  <c r="C13" i="109"/>
  <c r="C13" i="88"/>
  <c r="C13" i="87"/>
  <c r="C13" i="90"/>
  <c r="C10" i="108"/>
  <c r="C10" i="109"/>
  <c r="C10" i="88"/>
  <c r="C10" i="87"/>
  <c r="C10" i="89"/>
  <c r="C10" i="90"/>
  <c r="D10" i="90"/>
  <c r="D10" i="109"/>
  <c r="D10" i="89"/>
  <c r="D10" i="87"/>
  <c r="D10" i="108"/>
  <c r="D10" i="88"/>
  <c r="E13" i="89"/>
  <c r="E13" i="88"/>
  <c r="E13" i="87"/>
  <c r="E13" i="90"/>
  <c r="E13" i="108"/>
  <c r="E13" i="109"/>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D14" i="88"/>
  <c r="D14" i="87"/>
  <c r="D14" i="109"/>
  <c r="D14" i="89"/>
  <c r="D14" i="108"/>
  <c r="D14" i="90"/>
  <c r="C14" i="109"/>
  <c r="C14" i="89"/>
  <c r="C14" i="108"/>
  <c r="C14" i="90"/>
  <c r="C14" i="88"/>
  <c r="C14" i="87"/>
  <c r="C11" i="90"/>
  <c r="C11" i="108"/>
  <c r="C11" i="89"/>
  <c r="C11" i="109"/>
  <c r="C11" i="87"/>
  <c r="C11" i="88"/>
  <c r="E14" i="90"/>
  <c r="E14" i="108"/>
  <c r="E14" i="109"/>
  <c r="E14" i="88"/>
  <c r="E14" i="89"/>
  <c r="E14" i="87"/>
  <c r="E11" i="109"/>
  <c r="E11" i="108"/>
  <c r="E11" i="89"/>
  <c r="E11" i="90"/>
  <c r="E11" i="88"/>
  <c r="E11" i="87"/>
  <c r="D11" i="89"/>
  <c r="D11" i="109"/>
  <c r="D11" i="90"/>
  <c r="D11" i="108"/>
  <c r="D11" i="88"/>
  <c r="D11" i="8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 i="79"/>
  <c r="B4" i="79"/>
  <c r="B6" i="79"/>
  <c r="B3" i="86"/>
  <c r="B4" i="86"/>
  <c r="B6" i="86"/>
  <c r="J13" i="100"/>
  <c r="I12" i="97"/>
  <c r="O15" i="97"/>
  <c r="I15" i="97"/>
  <c r="T17" i="97"/>
  <c r="O17" i="97"/>
  <c r="R15" i="97"/>
  <c r="N15" i="97"/>
  <c r="R13" i="100"/>
  <c r="R29" i="100"/>
  <c r="R46" i="100"/>
  <c r="Q12" i="97"/>
  <c r="V10" i="100"/>
  <c r="V26" i="100"/>
  <c r="V43" i="100"/>
  <c r="U9" i="97"/>
  <c r="Q10" i="100"/>
  <c r="Q26" i="100"/>
  <c r="Q43" i="100"/>
  <c r="P9" i="97"/>
  <c r="U8" i="100"/>
  <c r="U24" i="100"/>
  <c r="U41" i="100"/>
  <c r="T7" i="97"/>
  <c r="P8" i="100"/>
  <c r="P24" i="100"/>
  <c r="P41" i="100"/>
  <c r="O7" i="97"/>
  <c r="AH10" i="97"/>
  <c r="AO13" i="97"/>
  <c r="X13" i="97"/>
  <c r="AM13" i="97"/>
  <c r="AO10" i="97"/>
  <c r="AA13" i="97"/>
  <c r="AM10" i="97"/>
  <c r="AP13" i="97"/>
  <c r="AC13" i="97"/>
  <c r="AI13" i="97"/>
  <c r="AF13" i="97"/>
  <c r="AH13" i="97"/>
  <c r="AT10" i="97"/>
  <c r="J8" i="100"/>
  <c r="J24" i="100"/>
  <c r="J41" i="100"/>
  <c r="I7" i="97"/>
  <c r="I17" i="97"/>
  <c r="R17" i="97"/>
  <c r="N17" i="97"/>
  <c r="Q15" i="97"/>
  <c r="V13" i="100"/>
  <c r="U12" i="97"/>
  <c r="Q13" i="100"/>
  <c r="Q29" i="100"/>
  <c r="Q46" i="100"/>
  <c r="P12" i="97"/>
  <c r="U10" i="100"/>
  <c r="U26" i="100"/>
  <c r="U43" i="100"/>
  <c r="T9" i="97"/>
  <c r="P10" i="100"/>
  <c r="P26" i="100"/>
  <c r="P43" i="100"/>
  <c r="O9" i="97"/>
  <c r="S8" i="100"/>
  <c r="S24" i="100"/>
  <c r="S41" i="100"/>
  <c r="R7" i="97"/>
  <c r="O8" i="100"/>
  <c r="O24" i="100"/>
  <c r="O41" i="100"/>
  <c r="N7" i="97"/>
  <c r="AL10" i="97"/>
  <c r="AS13" i="97"/>
  <c r="AB13" i="97"/>
  <c r="AU13" i="97"/>
  <c r="AJ13" i="97"/>
  <c r="V10" i="97"/>
  <c r="AQ10" i="97"/>
  <c r="Y10" i="97"/>
  <c r="AF10" i="97"/>
  <c r="AQ13" i="97"/>
  <c r="AN13" i="97"/>
  <c r="AL13" i="97"/>
  <c r="Z10" i="97"/>
  <c r="J10" i="100"/>
  <c r="J26" i="100"/>
  <c r="J43" i="100"/>
  <c r="I9" i="97"/>
  <c r="Q17" i="97"/>
  <c r="U15" i="97"/>
  <c r="P15" i="97"/>
  <c r="U13" i="100"/>
  <c r="U29" i="100"/>
  <c r="U46" i="100"/>
  <c r="T12" i="97"/>
  <c r="P13" i="100"/>
  <c r="P29" i="100"/>
  <c r="P46" i="100"/>
  <c r="O12" i="97"/>
  <c r="S10" i="100"/>
  <c r="R9" i="97"/>
  <c r="O10" i="100"/>
  <c r="O26" i="100"/>
  <c r="O43" i="100"/>
  <c r="N9" i="97"/>
  <c r="R8" i="100"/>
  <c r="R24" i="100"/>
  <c r="R41" i="100"/>
  <c r="Q7" i="97"/>
  <c r="AG13" i="97"/>
  <c r="X10" i="97"/>
  <c r="V13" i="97"/>
  <c r="Z13" i="97"/>
  <c r="AR13" i="97"/>
  <c r="AE10" i="97"/>
  <c r="AU10" i="97"/>
  <c r="AC10" i="97"/>
  <c r="AJ10" i="97"/>
  <c r="AK10" i="97"/>
  <c r="W10" i="97"/>
  <c r="AT13" i="97"/>
  <c r="U17" i="97"/>
  <c r="P17" i="97"/>
  <c r="T15" i="97"/>
  <c r="S13" i="100"/>
  <c r="R12" i="97"/>
  <c r="O13" i="100"/>
  <c r="O29" i="100"/>
  <c r="O46" i="100"/>
  <c r="N12" i="97"/>
  <c r="R10" i="100"/>
  <c r="Q9" i="97"/>
  <c r="V8" i="100"/>
  <c r="V24" i="100"/>
  <c r="V41" i="100"/>
  <c r="U7" i="97"/>
  <c r="Q8" i="100"/>
  <c r="Q24" i="100"/>
  <c r="Q41" i="100"/>
  <c r="P7" i="97"/>
  <c r="AD10" i="97"/>
  <c r="AK13" i="97"/>
  <c r="AB10" i="97"/>
  <c r="AE13" i="97"/>
  <c r="AG10" i="97"/>
  <c r="AA10" i="97"/>
  <c r="AI10" i="97"/>
  <c r="AD13" i="97"/>
  <c r="Y13" i="97"/>
  <c r="AR10" i="97"/>
  <c r="AS10" i="97"/>
  <c r="W13" i="97"/>
  <c r="AP10" i="97"/>
  <c r="B8" i="100"/>
  <c r="B24" i="100"/>
  <c r="B41" i="100"/>
  <c r="B10" i="100"/>
  <c r="B13" i="100"/>
  <c r="B29" i="100"/>
  <c r="B46" i="100"/>
  <c r="O11" i="100"/>
  <c r="O27" i="100"/>
  <c r="O44" i="100"/>
  <c r="N10" i="97"/>
  <c r="S14" i="100"/>
  <c r="S30" i="100"/>
  <c r="S47" i="100"/>
  <c r="R13" i="97"/>
  <c r="Q14" i="100"/>
  <c r="P13" i="97"/>
  <c r="Q11" i="100"/>
  <c r="Q27" i="100"/>
  <c r="Q44" i="100"/>
  <c r="P10" i="97"/>
  <c r="O14" i="100"/>
  <c r="O30" i="100"/>
  <c r="O47" i="100"/>
  <c r="N13" i="97"/>
  <c r="J14" i="100"/>
  <c r="J30" i="100"/>
  <c r="J47" i="100"/>
  <c r="I13" i="97"/>
  <c r="U14" i="100"/>
  <c r="U30" i="100"/>
  <c r="U47" i="100"/>
  <c r="T13" i="97"/>
  <c r="R11" i="100"/>
  <c r="R27" i="100"/>
  <c r="R44" i="100"/>
  <c r="Q10" i="97"/>
  <c r="P11" i="100"/>
  <c r="P27" i="100"/>
  <c r="P44" i="100"/>
  <c r="O10" i="97"/>
  <c r="S11" i="100"/>
  <c r="R10" i="97"/>
  <c r="R14" i="100"/>
  <c r="R30" i="100"/>
  <c r="R47" i="100"/>
  <c r="Q13" i="97"/>
  <c r="V14" i="100"/>
  <c r="V30" i="100"/>
  <c r="V47" i="100"/>
  <c r="U13" i="97"/>
  <c r="V11" i="100"/>
  <c r="V27" i="100"/>
  <c r="V44" i="100"/>
  <c r="U10" i="97"/>
  <c r="J11" i="100"/>
  <c r="J27" i="100"/>
  <c r="J44" i="100"/>
  <c r="I10" i="97"/>
  <c r="P14" i="100"/>
  <c r="P30" i="100"/>
  <c r="P47" i="100"/>
  <c r="O13" i="97"/>
  <c r="U11" i="100"/>
  <c r="U27" i="100"/>
  <c r="U44" i="100"/>
  <c r="T10" i="97"/>
  <c r="Q30" i="100"/>
  <c r="Q47" i="100"/>
  <c r="B14" i="100"/>
  <c r="B30" i="100"/>
  <c r="B47" i="100"/>
  <c r="V29" i="100"/>
  <c r="V46" i="100"/>
  <c r="R26" i="100"/>
  <c r="R43" i="100"/>
  <c r="B11" i="100"/>
  <c r="B27" i="100"/>
  <c r="B44" i="100"/>
  <c r="S29" i="100"/>
  <c r="S46" i="100"/>
  <c r="B26" i="100"/>
  <c r="B43" i="100"/>
  <c r="S26" i="100"/>
  <c r="S43" i="100"/>
  <c r="J29" i="100"/>
  <c r="J46" i="100"/>
  <c r="S27" i="100"/>
  <c r="S44" i="100"/>
  <c r="H10" i="100"/>
  <c r="H26" i="100"/>
  <c r="H43" i="100"/>
  <c r="G9" i="97"/>
  <c r="H13" i="100"/>
  <c r="H29" i="100"/>
  <c r="H46" i="100"/>
  <c r="G12" i="97"/>
  <c r="G15" i="97"/>
  <c r="H8" i="100"/>
  <c r="H24" i="100"/>
  <c r="H41" i="100"/>
  <c r="G7" i="97"/>
  <c r="G17" i="97"/>
  <c r="H14" i="100"/>
  <c r="H30" i="100"/>
  <c r="H47" i="100"/>
  <c r="G13" i="97"/>
  <c r="H11" i="100"/>
  <c r="H27" i="100"/>
  <c r="H44" i="100"/>
  <c r="G10" i="97"/>
  <c r="E15" i="97"/>
  <c r="K15" i="97"/>
  <c r="H17" i="97"/>
  <c r="F15" i="97"/>
  <c r="D17" i="97"/>
  <c r="J17" i="97"/>
  <c r="H15" i="97"/>
  <c r="E17" i="97"/>
  <c r="K17" i="97"/>
  <c r="D15" i="97"/>
  <c r="J15" i="97"/>
  <c r="F17" i="97"/>
  <c r="C17" i="97"/>
  <c r="D13" i="100"/>
  <c r="D29" i="100"/>
  <c r="D46" i="100"/>
  <c r="C12" i="97"/>
  <c r="C13" i="100"/>
  <c r="C29" i="100"/>
  <c r="C46" i="100"/>
  <c r="B12" i="97"/>
  <c r="B17" i="97"/>
  <c r="C8" i="100"/>
  <c r="C24" i="100"/>
  <c r="C41" i="100"/>
  <c r="B7" i="97"/>
  <c r="F10" i="100"/>
  <c r="F26" i="100"/>
  <c r="F43" i="100"/>
  <c r="E9" i="97"/>
  <c r="D10" i="100"/>
  <c r="D26" i="100"/>
  <c r="D43" i="100"/>
  <c r="C9" i="97"/>
  <c r="C15" i="97"/>
  <c r="D8" i="100"/>
  <c r="D24" i="100"/>
  <c r="D41" i="100"/>
  <c r="C7" i="97"/>
  <c r="F8" i="100"/>
  <c r="F24" i="100"/>
  <c r="F41" i="100"/>
  <c r="E7" i="97"/>
  <c r="F13" i="100"/>
  <c r="F29" i="100"/>
  <c r="F46" i="100"/>
  <c r="E12" i="97"/>
  <c r="C10" i="100"/>
  <c r="C26" i="100"/>
  <c r="C43" i="100"/>
  <c r="B9" i="97"/>
  <c r="B15" i="97"/>
  <c r="C14" i="100"/>
  <c r="C30" i="100"/>
  <c r="C47" i="100"/>
  <c r="B13" i="97"/>
  <c r="D14" i="100"/>
  <c r="D30" i="100"/>
  <c r="D47" i="100"/>
  <c r="C13" i="97"/>
  <c r="F14" i="100"/>
  <c r="F30" i="100"/>
  <c r="F47" i="100"/>
  <c r="E13" i="97"/>
  <c r="F11" i="100"/>
  <c r="F27" i="100"/>
  <c r="F44" i="100"/>
  <c r="E10" i="97"/>
  <c r="C11" i="100"/>
  <c r="C27" i="100"/>
  <c r="C44" i="100"/>
  <c r="B10" i="97"/>
  <c r="D11" i="100"/>
  <c r="D27" i="100"/>
  <c r="D44" i="100"/>
  <c r="C10" i="97"/>
  <c r="B2" i="84"/>
  <c r="B3" i="84"/>
  <c r="B5" i="84"/>
  <c r="B2" i="96"/>
  <c r="B3" i="96"/>
  <c r="B5" i="96"/>
  <c r="B2" i="83"/>
  <c r="B3" i="83"/>
  <c r="B5" i="83"/>
  <c r="G13" i="100"/>
  <c r="G29" i="100"/>
  <c r="G46" i="100"/>
  <c r="F12" i="97"/>
  <c r="N10" i="100"/>
  <c r="N26" i="100"/>
  <c r="N43" i="100"/>
  <c r="M9" i="97"/>
  <c r="E10" i="100"/>
  <c r="E26" i="100"/>
  <c r="E43" i="100"/>
  <c r="D9" i="97"/>
  <c r="N13" i="100"/>
  <c r="N29" i="100"/>
  <c r="N46" i="100"/>
  <c r="M12" i="97"/>
  <c r="K8" i="100"/>
  <c r="J7" i="97"/>
  <c r="M13" i="100"/>
  <c r="L12" i="97"/>
  <c r="G10" i="100"/>
  <c r="F9" i="97"/>
  <c r="L13" i="100"/>
  <c r="L29" i="100"/>
  <c r="L46" i="100"/>
  <c r="K12" i="97"/>
  <c r="I10" i="100"/>
  <c r="I26" i="100"/>
  <c r="I43" i="100"/>
  <c r="H9" i="97"/>
  <c r="M8" i="100"/>
  <c r="M24" i="100"/>
  <c r="M41" i="100"/>
  <c r="L7" i="97"/>
  <c r="M15" i="97"/>
  <c r="L10" i="100"/>
  <c r="L26" i="100"/>
  <c r="L43" i="100"/>
  <c r="K9" i="97"/>
  <c r="E13" i="100"/>
  <c r="E29" i="100"/>
  <c r="E46" i="100"/>
  <c r="D12" i="97"/>
  <c r="I13" i="100"/>
  <c r="I29" i="100"/>
  <c r="I46" i="100"/>
  <c r="H12" i="97"/>
  <c r="L15" i="97"/>
  <c r="G8" i="100"/>
  <c r="F7" i="97"/>
  <c r="K13" i="100"/>
  <c r="K29" i="100"/>
  <c r="K46" i="100"/>
  <c r="J12" i="97"/>
  <c r="L17" i="97"/>
  <c r="E8" i="100"/>
  <c r="E24" i="100"/>
  <c r="E41" i="100"/>
  <c r="D7" i="97"/>
  <c r="I8" i="100"/>
  <c r="I24" i="100"/>
  <c r="I41" i="100"/>
  <c r="H7" i="97"/>
  <c r="K10" i="100"/>
  <c r="K26" i="100"/>
  <c r="K43" i="100"/>
  <c r="J9" i="97"/>
  <c r="L8" i="100"/>
  <c r="L24" i="100"/>
  <c r="L41" i="100"/>
  <c r="K7" i="97"/>
  <c r="M10" i="100"/>
  <c r="M26" i="100"/>
  <c r="M43" i="100"/>
  <c r="L9" i="97"/>
  <c r="N8" i="100"/>
  <c r="N24" i="100"/>
  <c r="N41" i="100"/>
  <c r="M7" i="97"/>
  <c r="M17" i="97"/>
  <c r="M29" i="100"/>
  <c r="M46" i="100"/>
  <c r="G24" i="100"/>
  <c r="G41" i="100"/>
  <c r="G11" i="100"/>
  <c r="G27" i="100"/>
  <c r="G44" i="100"/>
  <c r="F10" i="97"/>
  <c r="N14" i="100"/>
  <c r="N30" i="100"/>
  <c r="N47" i="100"/>
  <c r="M13" i="97"/>
  <c r="M11" i="100"/>
  <c r="M27" i="100"/>
  <c r="M44" i="100"/>
  <c r="L10" i="97"/>
  <c r="E14" i="100"/>
  <c r="E30" i="100"/>
  <c r="E47" i="100"/>
  <c r="D13" i="97"/>
  <c r="L11" i="100"/>
  <c r="L27" i="100"/>
  <c r="L44" i="100"/>
  <c r="K10" i="97"/>
  <c r="I14" i="100"/>
  <c r="I30" i="100"/>
  <c r="I47" i="100"/>
  <c r="H13" i="97"/>
  <c r="M14" i="100"/>
  <c r="M30" i="100"/>
  <c r="M47" i="100"/>
  <c r="L13" i="97"/>
  <c r="N11" i="100"/>
  <c r="N27" i="100"/>
  <c r="N44" i="100"/>
  <c r="M10" i="97"/>
  <c r="G14" i="100"/>
  <c r="G30" i="100"/>
  <c r="G47" i="100"/>
  <c r="F13" i="97"/>
  <c r="I11" i="100"/>
  <c r="I27" i="100"/>
  <c r="I44" i="100"/>
  <c r="H10" i="97"/>
  <c r="K11" i="100"/>
  <c r="K27" i="100"/>
  <c r="K44" i="100"/>
  <c r="J10" i="97"/>
  <c r="K14" i="100"/>
  <c r="K30" i="100"/>
  <c r="K47" i="100"/>
  <c r="J13" i="97"/>
  <c r="L14" i="100"/>
  <c r="L30" i="100"/>
  <c r="L47" i="100"/>
  <c r="K13" i="97"/>
  <c r="E11" i="100"/>
  <c r="E27" i="100"/>
  <c r="E44" i="100"/>
  <c r="D10" i="97"/>
  <c r="G26" i="100"/>
  <c r="G43" i="100"/>
  <c r="K24" i="100"/>
  <c r="K41" i="100"/>
  <c r="B12" i="77"/>
  <c r="B9" i="77"/>
  <c r="B7" i="77"/>
  <c r="B7" i="79"/>
  <c r="B7" i="86"/>
  <c r="B12" i="79"/>
  <c r="B12" i="86"/>
  <c r="B9" i="79"/>
  <c r="B9" i="86"/>
  <c r="B10" i="77"/>
  <c r="B13" i="77"/>
  <c r="B13" i="79"/>
  <c r="B13" i="86"/>
  <c r="B10" i="79"/>
  <c r="B10" i="86"/>
  <c r="B6" i="83"/>
  <c r="B6" i="96"/>
  <c r="B6" i="84"/>
  <c r="B18" i="84"/>
  <c r="B18" i="96"/>
  <c r="B18" i="83"/>
  <c r="B8" i="84"/>
  <c r="B8" i="96"/>
  <c r="B8" i="83"/>
  <c r="B16" i="84"/>
  <c r="B16" i="96"/>
  <c r="B16" i="83"/>
  <c r="B14" i="84"/>
  <c r="B14" i="96"/>
  <c r="B14" i="83"/>
  <c r="B20" i="96"/>
  <c r="B20" i="83"/>
  <c r="B20" i="84"/>
  <c r="B11" i="84"/>
  <c r="B11" i="96"/>
  <c r="B11" i="83"/>
  <c r="B9" i="84"/>
  <c r="B9" i="96"/>
  <c r="B9" i="83"/>
  <c r="B12" i="84"/>
  <c r="B12" i="96"/>
  <c r="B12" i="83"/>
  <c r="BG3" i="30"/>
  <c r="BG13" i="30"/>
  <c r="BH3" i="30"/>
  <c r="BH3" i="31"/>
  <c r="BG4" i="30"/>
  <c r="BG24" i="30"/>
  <c r="BH4" i="30"/>
  <c r="BH24" i="30"/>
  <c r="BG6" i="30"/>
  <c r="BG16" i="30"/>
  <c r="BH6" i="30"/>
  <c r="BH16" i="30"/>
  <c r="BG14" i="30"/>
  <c r="BG23" i="30"/>
  <c r="AY3" i="30"/>
  <c r="AY3" i="33"/>
  <c r="AZ3" i="30"/>
  <c r="AZ3" i="33"/>
  <c r="BA3" i="30"/>
  <c r="BA3" i="31"/>
  <c r="BB3" i="30"/>
  <c r="BB3" i="31"/>
  <c r="BC3" i="30"/>
  <c r="BC3" i="31"/>
  <c r="BD3" i="30"/>
  <c r="BD13" i="30"/>
  <c r="BE3" i="30"/>
  <c r="BF3" i="30"/>
  <c r="BF3" i="31"/>
  <c r="AY4" i="30"/>
  <c r="AY4" i="33"/>
  <c r="AZ4" i="30"/>
  <c r="AZ4" i="31"/>
  <c r="BA4" i="30"/>
  <c r="BA14" i="30"/>
  <c r="BB4" i="30"/>
  <c r="BC4" i="30"/>
  <c r="BC24" i="30"/>
  <c r="BD4" i="30"/>
  <c r="BD4" i="31"/>
  <c r="BE4" i="30"/>
  <c r="BE4" i="33"/>
  <c r="BF4" i="30"/>
  <c r="BF14" i="30"/>
  <c r="BG4" i="31"/>
  <c r="AY6" i="30"/>
  <c r="AY16" i="30"/>
  <c r="AZ6" i="30"/>
  <c r="AZ16" i="30"/>
  <c r="BA6" i="30"/>
  <c r="BA16" i="30"/>
  <c r="BB6" i="30"/>
  <c r="BB16" i="30"/>
  <c r="BC6" i="30"/>
  <c r="BC16" i="30"/>
  <c r="BD6" i="30"/>
  <c r="BD16" i="30"/>
  <c r="BD26" i="30"/>
  <c r="BE6" i="30"/>
  <c r="BE16" i="30"/>
  <c r="BF6" i="30"/>
  <c r="BF16" i="30"/>
  <c r="BH4" i="33"/>
  <c r="AZ4" i="33"/>
  <c r="BE3" i="33"/>
  <c r="BE3" i="31"/>
  <c r="BE13" i="30"/>
  <c r="BE23" i="30"/>
  <c r="BE14" i="30"/>
  <c r="BB13" i="30"/>
  <c r="BB23" i="30"/>
  <c r="BF24" i="30"/>
  <c r="BB14" i="30"/>
  <c r="BB4" i="33"/>
  <c r="BB4" i="31"/>
  <c r="BB24" i="30"/>
  <c r="BG3" i="33"/>
  <c r="BG3" i="31"/>
  <c r="BC13" i="30"/>
  <c r="BA24" i="30"/>
  <c r="AY14" i="30"/>
  <c r="AZ23" i="30"/>
  <c r="BG4" i="33"/>
  <c r="BG9" i="30"/>
  <c r="BG19" i="30"/>
  <c r="BH9" i="30"/>
  <c r="BH19" i="30"/>
  <c r="BC9" i="30"/>
  <c r="BC19" i="30"/>
  <c r="BC9" i="31"/>
  <c r="BE9" i="30"/>
  <c r="BE19" i="30"/>
  <c r="BD9" i="30"/>
  <c r="BD19" i="30"/>
  <c r="BD9" i="33"/>
  <c r="BF9" i="30"/>
  <c r="BF19" i="30"/>
  <c r="BE7" i="30"/>
  <c r="BE17" i="30"/>
  <c r="BA7" i="30"/>
  <c r="BA17" i="30"/>
  <c r="BE10" i="30"/>
  <c r="BE20" i="30"/>
  <c r="BE10" i="33"/>
  <c r="BA9" i="30"/>
  <c r="BA19" i="30"/>
  <c r="BA10" i="30"/>
  <c r="BA20" i="30"/>
  <c r="AX3" i="30"/>
  <c r="AX3" i="33"/>
  <c r="AX4" i="30"/>
  <c r="AX14" i="30"/>
  <c r="AY9" i="30"/>
  <c r="AY19" i="30"/>
  <c r="BD7" i="30"/>
  <c r="BD17" i="30"/>
  <c r="AY7" i="30"/>
  <c r="AY17" i="30"/>
  <c r="AX4" i="31"/>
  <c r="BD10" i="30"/>
  <c r="BD20" i="30"/>
  <c r="AY10" i="30"/>
  <c r="AY20" i="30"/>
  <c r="BF7" i="30"/>
  <c r="BF17" i="30"/>
  <c r="BF10" i="30"/>
  <c r="BF20" i="30"/>
  <c r="AN3" i="30"/>
  <c r="AN3" i="33"/>
  <c r="AO3" i="30"/>
  <c r="AO3" i="33"/>
  <c r="AP3" i="30"/>
  <c r="AP3" i="31"/>
  <c r="AQ3" i="30"/>
  <c r="AQ3" i="31"/>
  <c r="AR3" i="30"/>
  <c r="AR13" i="30"/>
  <c r="AS3" i="30"/>
  <c r="AS3" i="31"/>
  <c r="AT3" i="30"/>
  <c r="AT3" i="33"/>
  <c r="AU3" i="30"/>
  <c r="AU23" i="30"/>
  <c r="AV3" i="30"/>
  <c r="AV23" i="30"/>
  <c r="AW3" i="30"/>
  <c r="AW3" i="31"/>
  <c r="AN4" i="30"/>
  <c r="AN14" i="30"/>
  <c r="AO4" i="30"/>
  <c r="AO4" i="33"/>
  <c r="AP4" i="30"/>
  <c r="AP4" i="33"/>
  <c r="AQ4" i="30"/>
  <c r="AQ4" i="31"/>
  <c r="AR4" i="30"/>
  <c r="AR24" i="30"/>
  <c r="AR4" i="31"/>
  <c r="AS4" i="30"/>
  <c r="AS4" i="31"/>
  <c r="AT4" i="30"/>
  <c r="AT14" i="30"/>
  <c r="AU4" i="30"/>
  <c r="AU4" i="31"/>
  <c r="AV4" i="30"/>
  <c r="AV24" i="30"/>
  <c r="AW4" i="30"/>
  <c r="AW4" i="33"/>
  <c r="AW4" i="31"/>
  <c r="AU3" i="31"/>
  <c r="AT24" i="30"/>
  <c r="AT4" i="31"/>
  <c r="AS24" i="30"/>
  <c r="AU24" i="30"/>
  <c r="AS23" i="30"/>
  <c r="AS3" i="33"/>
  <c r="AS13" i="30"/>
  <c r="AN4" i="33"/>
  <c r="AS14" i="30"/>
  <c r="AW23" i="30"/>
  <c r="AP23" i="30"/>
  <c r="AT4" i="33"/>
  <c r="AR14" i="30"/>
  <c r="AW13" i="30"/>
  <c r="AR4" i="33"/>
  <c r="AQ3" i="33"/>
  <c r="AW14" i="30"/>
  <c r="AP3" i="33"/>
  <c r="AN13" i="30"/>
  <c r="AX6" i="30"/>
  <c r="AX16" i="30"/>
  <c r="AQ6" i="30"/>
  <c r="AQ16" i="30"/>
  <c r="AN6" i="30"/>
  <c r="AN16" i="30"/>
  <c r="AR6" i="30"/>
  <c r="AR16" i="30"/>
  <c r="AV6" i="30"/>
  <c r="AV16" i="30"/>
  <c r="AV6" i="31"/>
  <c r="AO6" i="30"/>
  <c r="AO16" i="30"/>
  <c r="AS6" i="30"/>
  <c r="AS16" i="30"/>
  <c r="AW6" i="30"/>
  <c r="AW16" i="30"/>
  <c r="AU6" i="30"/>
  <c r="AU16" i="30"/>
  <c r="AP6" i="30"/>
  <c r="AP16" i="30"/>
  <c r="AT6" i="30"/>
  <c r="AT16" i="30"/>
  <c r="BG7" i="30"/>
  <c r="BG17" i="30"/>
  <c r="AI3" i="30"/>
  <c r="AI3" i="33"/>
  <c r="AJ3" i="30"/>
  <c r="AJ3" i="33"/>
  <c r="AK3" i="30"/>
  <c r="AK3" i="33"/>
  <c r="AL3" i="30"/>
  <c r="AL23" i="30"/>
  <c r="AM3" i="30"/>
  <c r="AM3" i="31"/>
  <c r="AI4" i="30"/>
  <c r="AI24" i="30"/>
  <c r="AJ4" i="30"/>
  <c r="AJ24" i="30"/>
  <c r="AK4" i="30"/>
  <c r="AK4" i="31"/>
  <c r="AL4" i="30"/>
  <c r="AL4" i="33"/>
  <c r="AM4" i="30"/>
  <c r="AM14" i="30"/>
  <c r="BG10" i="30"/>
  <c r="BG20" i="30"/>
  <c r="AH3" i="30"/>
  <c r="AH3" i="31"/>
  <c r="AI3" i="31"/>
  <c r="AH4" i="30"/>
  <c r="AH4" i="31"/>
  <c r="AI4" i="31"/>
  <c r="AL4" i="31"/>
  <c r="AM4" i="31"/>
  <c r="AK3" i="31"/>
  <c r="AJ14" i="30"/>
  <c r="AM13" i="30"/>
  <c r="AN7" i="30"/>
  <c r="AN17" i="30"/>
  <c r="AN9" i="30"/>
  <c r="AN19" i="30"/>
  <c r="AJ6" i="30"/>
  <c r="AJ16" i="30"/>
  <c r="AL6" i="30"/>
  <c r="AL16" i="30"/>
  <c r="AK6" i="30"/>
  <c r="AK16" i="30"/>
  <c r="AI6" i="30"/>
  <c r="AI16" i="30"/>
  <c r="AI6" i="31"/>
  <c r="AM6" i="30"/>
  <c r="AM16" i="30"/>
  <c r="AH6" i="30"/>
  <c r="AH16" i="30"/>
  <c r="AN10" i="30"/>
  <c r="AN20" i="30"/>
  <c r="AB3" i="30"/>
  <c r="AB3" i="33"/>
  <c r="AC3" i="30"/>
  <c r="AC23" i="30"/>
  <c r="AD3" i="30"/>
  <c r="AD23" i="30"/>
  <c r="AE3" i="30"/>
  <c r="AE23" i="30"/>
  <c r="AF3" i="30"/>
  <c r="AF13" i="30"/>
  <c r="AG3" i="30"/>
  <c r="AG13" i="30"/>
  <c r="AB4" i="30"/>
  <c r="AB14" i="30"/>
  <c r="AC4" i="30"/>
  <c r="AC4" i="33"/>
  <c r="AD4" i="30"/>
  <c r="AD14" i="30"/>
  <c r="AE4" i="30"/>
  <c r="AE24" i="30"/>
  <c r="AF4" i="30"/>
  <c r="AF4" i="31"/>
  <c r="AG4" i="30"/>
  <c r="AG14" i="30"/>
  <c r="AB13" i="30"/>
  <c r="AB24" i="30"/>
  <c r="AF14" i="30"/>
  <c r="AF24" i="30"/>
  <c r="AK23" i="30"/>
  <c r="AM24" i="30"/>
  <c r="AH24" i="30"/>
  <c r="AM23" i="30"/>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c r="AI17" i="30"/>
  <c r="AI9" i="30"/>
  <c r="AI19" i="30"/>
  <c r="W3" i="33"/>
  <c r="Y4" i="33"/>
  <c r="AI10" i="30"/>
  <c r="AI20" i="30"/>
  <c r="AE3" i="33"/>
  <c r="AM3" i="33"/>
  <c r="AB4" i="33"/>
  <c r="AE4" i="33"/>
  <c r="AF4" i="33"/>
  <c r="AG4" i="33"/>
  <c r="AI4" i="33"/>
  <c r="AJ4" i="33"/>
  <c r="AM4" i="33"/>
  <c r="AG4" i="31"/>
  <c r="AM3" i="23"/>
  <c r="AN3" i="23"/>
  <c r="AO3" i="23"/>
  <c r="AM4" i="23"/>
  <c r="AN4" i="23"/>
  <c r="AO4" i="23"/>
  <c r="AG3" i="22"/>
  <c r="AH3" i="22"/>
  <c r="AH16" i="22"/>
  <c r="AI3" i="22"/>
  <c r="AI31" i="22"/>
  <c r="AG4" i="22"/>
  <c r="AG17" i="22"/>
  <c r="AH4" i="22"/>
  <c r="AI4" i="22"/>
  <c r="AI17" i="22"/>
  <c r="AK3" i="23"/>
  <c r="AL3" i="23"/>
  <c r="AK4" i="23"/>
  <c r="AL4" i="23"/>
  <c r="AE3" i="22"/>
  <c r="AE31" i="22"/>
  <c r="AF3" i="22"/>
  <c r="AF31" i="22"/>
  <c r="AE4" i="22"/>
  <c r="AF4" i="22"/>
  <c r="AF17" i="22"/>
  <c r="AE6" i="30"/>
  <c r="AE16" i="30"/>
  <c r="AC6" i="30"/>
  <c r="AC16" i="30"/>
  <c r="AC26" i="30"/>
  <c r="AC6" i="31"/>
  <c r="AG6" i="30"/>
  <c r="AG16" i="30"/>
  <c r="AD6" i="30"/>
  <c r="AD16" i="30"/>
  <c r="AD26" i="30"/>
  <c r="AD6" i="31"/>
  <c r="AB6" i="30"/>
  <c r="AB16" i="30"/>
  <c r="AF6" i="30"/>
  <c r="AF16" i="30"/>
  <c r="AF6" i="33"/>
  <c r="AI6" i="22"/>
  <c r="AI19" i="22"/>
  <c r="AI34" i="22"/>
  <c r="AO6" i="23"/>
  <c r="AH6" i="22"/>
  <c r="AG6" i="22"/>
  <c r="AF6" i="22"/>
  <c r="AF19" i="22"/>
  <c r="AF34" i="22"/>
  <c r="AL6" i="23"/>
  <c r="AE6" i="22"/>
  <c r="AE19" i="22"/>
  <c r="AE34" i="22"/>
  <c r="AK6" i="23"/>
  <c r="E4" i="29"/>
  <c r="F4" i="29"/>
  <c r="E5" i="29"/>
  <c r="F5" i="29"/>
  <c r="AB3" i="22"/>
  <c r="AB16" i="22"/>
  <c r="AC3" i="22"/>
  <c r="AC16" i="22"/>
  <c r="AD3" i="22"/>
  <c r="AD31" i="22"/>
  <c r="AG16" i="22"/>
  <c r="AB4" i="22"/>
  <c r="AB17" i="22"/>
  <c r="AC4" i="22"/>
  <c r="AC17" i="22"/>
  <c r="AD4" i="22"/>
  <c r="AD32" i="22"/>
  <c r="AE17" i="22"/>
  <c r="AH17" i="22"/>
  <c r="B3" i="3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c r="AA4" i="30"/>
  <c r="AA14" i="30"/>
  <c r="AA3" i="30"/>
  <c r="AA3" i="33"/>
  <c r="B23" i="30"/>
  <c r="B13" i="30"/>
  <c r="V6" i="30"/>
  <c r="V16" i="30"/>
  <c r="V26" i="30"/>
  <c r="U6" i="30"/>
  <c r="U16" i="30"/>
  <c r="U26" i="30"/>
  <c r="T6" i="30"/>
  <c r="T16" i="30"/>
  <c r="T26" i="30"/>
  <c r="S6" i="30"/>
  <c r="S16" i="30"/>
  <c r="S26" i="30"/>
  <c r="R6" i="30"/>
  <c r="R16" i="30"/>
  <c r="R26" i="30"/>
  <c r="Q6" i="30"/>
  <c r="Q16" i="30"/>
  <c r="Q26" i="30"/>
  <c r="P6" i="30"/>
  <c r="P16" i="30"/>
  <c r="P26" i="30"/>
  <c r="O6" i="30"/>
  <c r="O16" i="30"/>
  <c r="O26" i="30"/>
  <c r="N6" i="30"/>
  <c r="N16" i="30"/>
  <c r="N26" i="30"/>
  <c r="M6" i="30"/>
  <c r="M16" i="30"/>
  <c r="M26" i="30"/>
  <c r="L6" i="30"/>
  <c r="L16" i="30"/>
  <c r="L26" i="30"/>
  <c r="K6" i="30"/>
  <c r="K16" i="30"/>
  <c r="K26" i="30"/>
  <c r="J6" i="30"/>
  <c r="J16" i="30"/>
  <c r="J26" i="30"/>
  <c r="I6" i="30"/>
  <c r="I16" i="30"/>
  <c r="I26" i="30"/>
  <c r="H6" i="30"/>
  <c r="H16" i="30"/>
  <c r="H26" i="30"/>
  <c r="G6" i="30"/>
  <c r="G16" i="30"/>
  <c r="G26" i="30"/>
  <c r="F6" i="30"/>
  <c r="F16" i="30"/>
  <c r="F26" i="30"/>
  <c r="E6" i="30"/>
  <c r="E16" i="30"/>
  <c r="E26" i="30"/>
  <c r="D6" i="30"/>
  <c r="D16" i="30"/>
  <c r="D26" i="30"/>
  <c r="C6" i="30"/>
  <c r="C16" i="30"/>
  <c r="C26" i="30"/>
  <c r="B6" i="30"/>
  <c r="B16" i="30"/>
  <c r="B26" i="30"/>
  <c r="Z4" i="30"/>
  <c r="Z24" i="30"/>
  <c r="Y4" i="30"/>
  <c r="Y24" i="30"/>
  <c r="X4" i="30"/>
  <c r="X14" i="30"/>
  <c r="W4" i="30"/>
  <c r="W24" i="30"/>
  <c r="Z3" i="30"/>
  <c r="Z13" i="30"/>
  <c r="Y3" i="30"/>
  <c r="Y23" i="30"/>
  <c r="X3" i="30"/>
  <c r="X23" i="30"/>
  <c r="W3" i="30"/>
  <c r="W23" i="30"/>
  <c r="V3" i="30"/>
  <c r="V13" i="30"/>
  <c r="V23" i="30"/>
  <c r="U3" i="30"/>
  <c r="U13" i="30"/>
  <c r="U23" i="30"/>
  <c r="T3" i="30"/>
  <c r="T13" i="30"/>
  <c r="T23" i="30"/>
  <c r="S3" i="30"/>
  <c r="S13" i="30"/>
  <c r="S23" i="30"/>
  <c r="R3" i="30"/>
  <c r="R13" i="30"/>
  <c r="R23" i="30"/>
  <c r="Q3" i="30"/>
  <c r="Q13" i="30"/>
  <c r="Q23" i="30"/>
  <c r="P3" i="30"/>
  <c r="P13" i="30"/>
  <c r="P23" i="30"/>
  <c r="O3" i="30"/>
  <c r="O13" i="30"/>
  <c r="O23" i="30"/>
  <c r="N3" i="30"/>
  <c r="N13" i="30"/>
  <c r="N23" i="30"/>
  <c r="M3" i="30"/>
  <c r="M13" i="30"/>
  <c r="M23" i="30"/>
  <c r="L3" i="30"/>
  <c r="L13" i="30"/>
  <c r="L23" i="30"/>
  <c r="K3" i="30"/>
  <c r="K13" i="30"/>
  <c r="K23" i="30"/>
  <c r="J3" i="30"/>
  <c r="J13" i="30"/>
  <c r="J23" i="30"/>
  <c r="I3" i="30"/>
  <c r="I13" i="30"/>
  <c r="I23" i="30"/>
  <c r="H3" i="30"/>
  <c r="H13" i="30"/>
  <c r="H23" i="30"/>
  <c r="G3" i="30"/>
  <c r="G13" i="30"/>
  <c r="G23" i="30"/>
  <c r="F3" i="30"/>
  <c r="F13" i="30"/>
  <c r="F23" i="30"/>
  <c r="E3" i="30"/>
  <c r="E13" i="30"/>
  <c r="E23" i="30"/>
  <c r="D3" i="30"/>
  <c r="D13" i="30"/>
  <c r="D23" i="30"/>
  <c r="C3" i="30"/>
  <c r="C13" i="30"/>
  <c r="C23" i="30"/>
  <c r="AA4" i="33"/>
  <c r="AA23" i="30"/>
  <c r="Z23" i="30"/>
  <c r="Y14" i="30"/>
  <c r="AA24" i="30"/>
  <c r="X24" i="30"/>
  <c r="AH3" i="23"/>
  <c r="AI3" i="23"/>
  <c r="AJ3" i="23"/>
  <c r="AH4" i="23"/>
  <c r="AI4" i="23"/>
  <c r="AJ4" i="23"/>
  <c r="AC31" i="22"/>
  <c r="AG31" i="22"/>
  <c r="AB32" i="22"/>
  <c r="AE32" i="22"/>
  <c r="AF32" i="22"/>
  <c r="AH32" i="22"/>
  <c r="AE27" i="22"/>
  <c r="AF27" i="22"/>
  <c r="AG27" i="22"/>
  <c r="AH27" i="22"/>
  <c r="AI27" i="22"/>
  <c r="AC27" i="22"/>
  <c r="E7" i="29"/>
  <c r="AB6" i="22"/>
  <c r="AB19" i="22"/>
  <c r="AB34" i="22"/>
  <c r="AH6" i="23"/>
  <c r="AG19" i="22"/>
  <c r="AG34" i="22"/>
  <c r="AM6" i="23"/>
  <c r="AP9" i="30"/>
  <c r="AP19" i="30"/>
  <c r="AP9" i="33"/>
  <c r="AC9" i="30"/>
  <c r="AC19" i="30"/>
  <c r="AC7" i="30"/>
  <c r="AC17" i="30"/>
  <c r="AC27" i="30"/>
  <c r="AC7" i="31"/>
  <c r="AG7" i="22"/>
  <c r="AG20" i="22"/>
  <c r="AG35" i="22"/>
  <c r="AM7" i="23"/>
  <c r="AG9" i="22"/>
  <c r="AG22" i="22"/>
  <c r="AG37" i="22"/>
  <c r="AM9" i="23"/>
  <c r="AE7" i="22"/>
  <c r="AE20" i="22"/>
  <c r="AE35" i="22"/>
  <c r="AK7" i="23"/>
  <c r="AE9" i="22"/>
  <c r="AE22" i="22"/>
  <c r="AE37" i="22"/>
  <c r="AK9" i="23"/>
  <c r="F7" i="29"/>
  <c r="AB7" i="22"/>
  <c r="AB20" i="22"/>
  <c r="AB35" i="22"/>
  <c r="AH7" i="23"/>
  <c r="AC6" i="22"/>
  <c r="AC19" i="22"/>
  <c r="AC34" i="22"/>
  <c r="AI6" i="23"/>
  <c r="AH19" i="22"/>
  <c r="AH34" i="22"/>
  <c r="AN6" i="23"/>
  <c r="AD6" i="22"/>
  <c r="AD19" i="22"/>
  <c r="AD34" i="22"/>
  <c r="AJ6" i="23"/>
  <c r="AB9" i="22"/>
  <c r="AB22" i="22"/>
  <c r="AB37" i="22"/>
  <c r="AH9" i="23"/>
  <c r="AA6" i="30"/>
  <c r="BH7" i="30"/>
  <c r="BH17" i="30"/>
  <c r="BH27" i="30"/>
  <c r="X6" i="30"/>
  <c r="X16" i="30"/>
  <c r="X26" i="30"/>
  <c r="Y6" i="30"/>
  <c r="Y16" i="30"/>
  <c r="Y26" i="30"/>
  <c r="Z6" i="30"/>
  <c r="Z16" i="30"/>
  <c r="Z26" i="30"/>
  <c r="W6" i="30"/>
  <c r="W16" i="30"/>
  <c r="W26" i="30"/>
  <c r="BC7" i="30"/>
  <c r="BC17" i="30"/>
  <c r="BB9" i="30"/>
  <c r="BB19" i="30"/>
  <c r="AZ7" i="30"/>
  <c r="AZ17" i="30"/>
  <c r="BB7" i="30"/>
  <c r="BB17" i="30"/>
  <c r="AZ9" i="30"/>
  <c r="AZ19" i="30"/>
  <c r="AX9" i="30"/>
  <c r="AX19" i="30"/>
  <c r="AX7" i="30"/>
  <c r="AX17" i="30"/>
  <c r="E10" i="29"/>
  <c r="AV9" i="30"/>
  <c r="AV19" i="30"/>
  <c r="AV9" i="31"/>
  <c r="AV7" i="30"/>
  <c r="AV17" i="30"/>
  <c r="AP7" i="30"/>
  <c r="AP17" i="30"/>
  <c r="AT9" i="30"/>
  <c r="AT19" i="30"/>
  <c r="AT9" i="31"/>
  <c r="AU9" i="30"/>
  <c r="AU19" i="30"/>
  <c r="AR7" i="30"/>
  <c r="AR17" i="30"/>
  <c r="AQ9" i="30"/>
  <c r="AQ19" i="30"/>
  <c r="AS7" i="30"/>
  <c r="AS17" i="30"/>
  <c r="AW9" i="30"/>
  <c r="AW19" i="30"/>
  <c r="AS9" i="30"/>
  <c r="AS19" i="30"/>
  <c r="AR9" i="30"/>
  <c r="AR19" i="30"/>
  <c r="AR9" i="31"/>
  <c r="AQ7" i="30"/>
  <c r="AQ17" i="30"/>
  <c r="AU7" i="30"/>
  <c r="AU17" i="30"/>
  <c r="AO9" i="30"/>
  <c r="AO19" i="30"/>
  <c r="AO29" i="30"/>
  <c r="AO7" i="30"/>
  <c r="AO17" i="30"/>
  <c r="AW7" i="30"/>
  <c r="AW17" i="30"/>
  <c r="AW7" i="31"/>
  <c r="AT7" i="30"/>
  <c r="AT17" i="30"/>
  <c r="AK9" i="30"/>
  <c r="AK19" i="30"/>
  <c r="AK7" i="30"/>
  <c r="AK17" i="30"/>
  <c r="AJ9" i="30"/>
  <c r="AJ19" i="30"/>
  <c r="AL9" i="30"/>
  <c r="AL19" i="30"/>
  <c r="AM9" i="30"/>
  <c r="AM19" i="30"/>
  <c r="AM7" i="30"/>
  <c r="AM17" i="30"/>
  <c r="AM7" i="31"/>
  <c r="AL7" i="30"/>
  <c r="AL17" i="30"/>
  <c r="AJ7" i="30"/>
  <c r="AJ17" i="30"/>
  <c r="AH9" i="30"/>
  <c r="AH19" i="30"/>
  <c r="AH7" i="30"/>
  <c r="AH17" i="30"/>
  <c r="AC10" i="30"/>
  <c r="AC20" i="30"/>
  <c r="AB7" i="30"/>
  <c r="AB17" i="30"/>
  <c r="AD9" i="30"/>
  <c r="AD19" i="30"/>
  <c r="AG7" i="30"/>
  <c r="AG17" i="30"/>
  <c r="AB9" i="30"/>
  <c r="AB19" i="30"/>
  <c r="AE7" i="30"/>
  <c r="AE17" i="30"/>
  <c r="AE9" i="30"/>
  <c r="AE19" i="30"/>
  <c r="AG9" i="30"/>
  <c r="AG19" i="30"/>
  <c r="AF7" i="30"/>
  <c r="AF17" i="30"/>
  <c r="AF9" i="30"/>
  <c r="AF19" i="30"/>
  <c r="AD7" i="30"/>
  <c r="AD17" i="30"/>
  <c r="AA16" i="30"/>
  <c r="AA26" i="30"/>
  <c r="AA6" i="31"/>
  <c r="AH9" i="22"/>
  <c r="AH22" i="22"/>
  <c r="AH37" i="22"/>
  <c r="AN9" i="23"/>
  <c r="AI9" i="22"/>
  <c r="AI22" i="22"/>
  <c r="AI37" i="22"/>
  <c r="AO9" i="23"/>
  <c r="AI7" i="22"/>
  <c r="AI20" i="22"/>
  <c r="AI35" i="22"/>
  <c r="AO7" i="23"/>
  <c r="AG10" i="22"/>
  <c r="AG23" i="22"/>
  <c r="AG38" i="22"/>
  <c r="AM10" i="23"/>
  <c r="AH7" i="22"/>
  <c r="AH20" i="22"/>
  <c r="AH35" i="22"/>
  <c r="AN7" i="23"/>
  <c r="AF7" i="22"/>
  <c r="AF20" i="22"/>
  <c r="AF35" i="22"/>
  <c r="AL7" i="23"/>
  <c r="AF9" i="22"/>
  <c r="AF22" i="22"/>
  <c r="AF37" i="22"/>
  <c r="AL9" i="23"/>
  <c r="AE10" i="22"/>
  <c r="AE23" i="22"/>
  <c r="AE38" i="22"/>
  <c r="AK10" i="23"/>
  <c r="AC9" i="22"/>
  <c r="AC22" i="22"/>
  <c r="AC37" i="22"/>
  <c r="AI9" i="23"/>
  <c r="AD9" i="22"/>
  <c r="AD22" i="22"/>
  <c r="AD37" i="22"/>
  <c r="AJ9" i="23"/>
  <c r="AC7" i="22"/>
  <c r="AC20" i="22"/>
  <c r="AC35" i="22"/>
  <c r="AI7" i="23"/>
  <c r="AD7" i="22"/>
  <c r="AD20" i="22"/>
  <c r="AD35" i="22"/>
  <c r="AJ7" i="23"/>
  <c r="AB10" i="22"/>
  <c r="AB23" i="22"/>
  <c r="AB38" i="22"/>
  <c r="AH10" i="23"/>
  <c r="AA7" i="30"/>
  <c r="AA17" i="30"/>
  <c r="AA9" i="30"/>
  <c r="AA19" i="30"/>
  <c r="BH10" i="30"/>
  <c r="BH20" i="30"/>
  <c r="C7" i="29"/>
  <c r="Z6" i="22"/>
  <c r="Z19" i="22"/>
  <c r="Z34" i="22"/>
  <c r="AF6" i="23"/>
  <c r="Y6" i="22"/>
  <c r="Y19" i="22"/>
  <c r="Y34" i="22"/>
  <c r="AE6" i="23"/>
  <c r="X6" i="22"/>
  <c r="X19" i="22"/>
  <c r="X34" i="22"/>
  <c r="AD6" i="23"/>
  <c r="AA6" i="22"/>
  <c r="AA19" i="22"/>
  <c r="AA34" i="22"/>
  <c r="AG6" i="23"/>
  <c r="AD3" i="23"/>
  <c r="AE3" i="23"/>
  <c r="AF3" i="23"/>
  <c r="AG3" i="23"/>
  <c r="AD4" i="23"/>
  <c r="AE4" i="23"/>
  <c r="AF4" i="23"/>
  <c r="AG4" i="23"/>
  <c r="AC4" i="23"/>
  <c r="AC3" i="23"/>
  <c r="C4" i="29"/>
  <c r="D4" i="29"/>
  <c r="C5" i="29"/>
  <c r="D5" i="29"/>
  <c r="B5" i="29"/>
  <c r="B4" i="29"/>
  <c r="AD27" i="22"/>
  <c r="X27" i="22"/>
  <c r="Y27" i="22"/>
  <c r="Z27" i="22"/>
  <c r="AA27" i="22"/>
  <c r="AB27" i="22"/>
  <c r="X3" i="22"/>
  <c r="X16" i="22"/>
  <c r="Y3" i="22"/>
  <c r="Z3" i="22"/>
  <c r="Z31" i="22"/>
  <c r="AA3" i="22"/>
  <c r="AA31" i="22"/>
  <c r="X4" i="22"/>
  <c r="X17" i="22"/>
  <c r="Y4" i="22"/>
  <c r="Y32" i="22"/>
  <c r="Z4" i="22"/>
  <c r="Z32" i="22"/>
  <c r="AA4" i="22"/>
  <c r="AA32" i="22"/>
  <c r="W4" i="22"/>
  <c r="W32" i="22"/>
  <c r="W3" i="22"/>
  <c r="W6" i="22"/>
  <c r="W19" i="22"/>
  <c r="W34" i="22"/>
  <c r="AC6" i="23"/>
  <c r="B7" i="29"/>
  <c r="U3" i="22"/>
  <c r="U16" i="22"/>
  <c r="U31" i="22"/>
  <c r="AA3" i="23"/>
  <c r="V3" i="22"/>
  <c r="V16" i="22"/>
  <c r="V31" i="22"/>
  <c r="AB3" i="23"/>
  <c r="U6" i="22"/>
  <c r="U19" i="22"/>
  <c r="U34" i="22"/>
  <c r="AA6" i="23"/>
  <c r="V6" i="22"/>
  <c r="V19" i="22"/>
  <c r="V34" i="22"/>
  <c r="AB6" i="23"/>
  <c r="S3" i="22"/>
  <c r="S16" i="22"/>
  <c r="S31" i="22"/>
  <c r="Y3" i="23"/>
  <c r="T3" i="22"/>
  <c r="T16" i="22"/>
  <c r="T31" i="22"/>
  <c r="Z3" i="23"/>
  <c r="S6" i="22"/>
  <c r="S19" i="22"/>
  <c r="S34" i="22"/>
  <c r="Y6" i="23"/>
  <c r="T6" i="22"/>
  <c r="T19" i="22"/>
  <c r="T34" i="22"/>
  <c r="Z6" i="23"/>
  <c r="Q3" i="22"/>
  <c r="Q16" i="22"/>
  <c r="Q31" i="22"/>
  <c r="W3" i="23"/>
  <c r="R3" i="22"/>
  <c r="R16" i="22"/>
  <c r="R31" i="22"/>
  <c r="X3" i="23"/>
  <c r="Q6" i="22"/>
  <c r="Q19" i="22"/>
  <c r="Q34" i="22"/>
  <c r="W6" i="23"/>
  <c r="R6" i="22"/>
  <c r="R19" i="22"/>
  <c r="R34" i="22"/>
  <c r="X6" i="23"/>
  <c r="Q27" i="22"/>
  <c r="R27" i="22"/>
  <c r="S27" i="22"/>
  <c r="T27" i="22"/>
  <c r="U27" i="22"/>
  <c r="V27" i="22"/>
  <c r="W27" i="22"/>
  <c r="O6" i="22"/>
  <c r="O19" i="22"/>
  <c r="O34" i="22"/>
  <c r="U6" i="23"/>
  <c r="P6" i="22"/>
  <c r="P19" i="22"/>
  <c r="P34" i="22"/>
  <c r="V6" i="23"/>
  <c r="O3" i="22"/>
  <c r="O16" i="22"/>
  <c r="O31" i="22"/>
  <c r="U3" i="23"/>
  <c r="P3" i="22"/>
  <c r="P16" i="22"/>
  <c r="P31" i="22"/>
  <c r="V3" i="23"/>
  <c r="M6" i="22"/>
  <c r="M19" i="22"/>
  <c r="M34" i="22"/>
  <c r="S6" i="23"/>
  <c r="N6" i="22"/>
  <c r="N19" i="22"/>
  <c r="N34" i="22"/>
  <c r="T6" i="23"/>
  <c r="M3" i="22"/>
  <c r="M16" i="22"/>
  <c r="M31" i="22"/>
  <c r="S3" i="23"/>
  <c r="N3" i="22"/>
  <c r="N16" i="22"/>
  <c r="N31" i="22"/>
  <c r="T3" i="23"/>
  <c r="L6" i="22"/>
  <c r="L19" i="22"/>
  <c r="L34" i="22"/>
  <c r="R6" i="23"/>
  <c r="L3" i="22"/>
  <c r="L16" i="22"/>
  <c r="L31" i="22"/>
  <c r="R3" i="23"/>
  <c r="D5" i="25"/>
  <c r="D6" i="25"/>
  <c r="B5" i="24"/>
  <c r="B5" i="25"/>
  <c r="B6" i="25"/>
  <c r="B6" i="24"/>
  <c r="B9" i="24"/>
  <c r="B9" i="25"/>
  <c r="D6" i="24"/>
  <c r="D9" i="24"/>
  <c r="D9" i="25"/>
  <c r="C5" i="24"/>
  <c r="C5" i="25"/>
  <c r="C6" i="25"/>
  <c r="D8" i="24"/>
  <c r="D8" i="25"/>
  <c r="B8" i="24"/>
  <c r="B8" i="25"/>
  <c r="C5" i="20"/>
  <c r="C13" i="20"/>
  <c r="D5" i="20"/>
  <c r="D13" i="20"/>
  <c r="E5" i="20"/>
  <c r="E13" i="20"/>
  <c r="F5" i="20"/>
  <c r="F13" i="20"/>
  <c r="F3" i="20"/>
  <c r="C3" i="20"/>
  <c r="D3" i="20"/>
  <c r="E3" i="20"/>
  <c r="C6" i="22"/>
  <c r="C19" i="22"/>
  <c r="C34" i="22"/>
  <c r="I6" i="23"/>
  <c r="D6" i="22"/>
  <c r="D19" i="22"/>
  <c r="D34" i="22"/>
  <c r="J6" i="23"/>
  <c r="E6" i="22"/>
  <c r="E19" i="22"/>
  <c r="E34" i="22"/>
  <c r="K6" i="23"/>
  <c r="F6" i="22"/>
  <c r="F19" i="22"/>
  <c r="F34" i="22"/>
  <c r="L6" i="23"/>
  <c r="G6" i="22"/>
  <c r="G19" i="22"/>
  <c r="G34" i="22"/>
  <c r="M6" i="23"/>
  <c r="H6" i="22"/>
  <c r="H19" i="22"/>
  <c r="H34" i="22"/>
  <c r="N6" i="23"/>
  <c r="I6" i="22"/>
  <c r="I19" i="22"/>
  <c r="I34" i="22"/>
  <c r="O6" i="23"/>
  <c r="J6" i="22"/>
  <c r="J19" i="22"/>
  <c r="J34" i="22"/>
  <c r="P6" i="23"/>
  <c r="K6" i="22"/>
  <c r="K19" i="22"/>
  <c r="K34" i="22"/>
  <c r="Q6" i="23"/>
  <c r="D3" i="22"/>
  <c r="D16" i="22"/>
  <c r="D31" i="22"/>
  <c r="J3" i="23"/>
  <c r="E3" i="22"/>
  <c r="E16" i="22"/>
  <c r="E31" i="22"/>
  <c r="K3" i="23"/>
  <c r="F3" i="22"/>
  <c r="F16" i="22"/>
  <c r="F31" i="22"/>
  <c r="L3" i="23"/>
  <c r="G3" i="22"/>
  <c r="G16" i="22"/>
  <c r="G31" i="22"/>
  <c r="M3" i="23"/>
  <c r="H3" i="22"/>
  <c r="H16" i="22"/>
  <c r="H31" i="22"/>
  <c r="N3" i="23"/>
  <c r="I3" i="22"/>
  <c r="I16" i="22"/>
  <c r="I31" i="22"/>
  <c r="O3" i="23"/>
  <c r="J3" i="22"/>
  <c r="J16" i="22"/>
  <c r="J31" i="22"/>
  <c r="P3" i="23"/>
  <c r="K3" i="22"/>
  <c r="K16" i="22"/>
  <c r="K31" i="22"/>
  <c r="Q3" i="23"/>
  <c r="B31" i="22"/>
  <c r="H3" i="23"/>
  <c r="C5" i="15"/>
  <c r="C13" i="15"/>
  <c r="D5" i="15"/>
  <c r="D13" i="15"/>
  <c r="E5" i="15"/>
  <c r="E13" i="15"/>
  <c r="F5" i="15"/>
  <c r="F13" i="15"/>
  <c r="C3" i="15"/>
  <c r="C11" i="15"/>
  <c r="D3" i="15"/>
  <c r="D11" i="15"/>
  <c r="E3" i="15"/>
  <c r="E11" i="15"/>
  <c r="F3" i="15"/>
  <c r="F11" i="15"/>
  <c r="F11" i="21"/>
  <c r="E5" i="21"/>
  <c r="E13" i="21"/>
  <c r="F5" i="21"/>
  <c r="F13" i="21"/>
  <c r="E3" i="21"/>
  <c r="E11" i="21"/>
  <c r="B5" i="20"/>
  <c r="B13" i="20"/>
  <c r="B3" i="20"/>
  <c r="D11" i="16"/>
  <c r="C5" i="16"/>
  <c r="C13" i="16"/>
  <c r="D5" i="16"/>
  <c r="D13" i="16"/>
  <c r="C3" i="16"/>
  <c r="C11" i="16"/>
  <c r="B5" i="15"/>
  <c r="B13" i="15"/>
  <c r="B3" i="15"/>
  <c r="B11" i="15"/>
  <c r="B5" i="16"/>
  <c r="B13" i="16"/>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c r="C31" i="22"/>
  <c r="I3" i="23"/>
  <c r="B6" i="22"/>
  <c r="B19" i="22"/>
  <c r="B34" i="22"/>
  <c r="H6" i="23"/>
  <c r="B16" i="22"/>
  <c r="H27" i="22"/>
  <c r="G27" i="22"/>
  <c r="F27" i="22"/>
  <c r="E27" i="22"/>
  <c r="D27" i="22"/>
  <c r="C27" i="22"/>
  <c r="B27" i="22"/>
  <c r="C3" i="21"/>
  <c r="C11" i="21"/>
  <c r="D3" i="21"/>
  <c r="D11" i="21"/>
  <c r="C5" i="21"/>
  <c r="C13" i="21"/>
  <c r="D5" i="21"/>
  <c r="D13" i="21"/>
  <c r="C6" i="21"/>
  <c r="C14" i="21"/>
  <c r="C8" i="21"/>
  <c r="C16" i="21"/>
  <c r="C9" i="21"/>
  <c r="C17" i="21"/>
  <c r="B3" i="16"/>
  <c r="B11" i="16"/>
  <c r="B5" i="21"/>
  <c r="B13" i="21"/>
  <c r="B3" i="21"/>
  <c r="B11" i="21"/>
  <c r="B8" i="16"/>
  <c r="B16" i="16"/>
  <c r="B6" i="16"/>
  <c r="B14" i="16"/>
  <c r="B8" i="21"/>
  <c r="B16" i="21"/>
  <c r="B9" i="21"/>
  <c r="B17" i="21"/>
  <c r="B6" i="21"/>
  <c r="B14" i="21"/>
  <c r="F8" i="21"/>
  <c r="F16" i="21"/>
  <c r="D8" i="16"/>
  <c r="D16" i="16"/>
  <c r="F6" i="21"/>
  <c r="F14" i="21"/>
  <c r="D6" i="16"/>
  <c r="D14" i="16"/>
  <c r="E8" i="21"/>
  <c r="E16" i="21"/>
  <c r="C8" i="16"/>
  <c r="C16" i="16"/>
  <c r="E6" i="21"/>
  <c r="E14" i="21"/>
  <c r="C6" i="16"/>
  <c r="C14" i="16"/>
  <c r="D6" i="21"/>
  <c r="D14" i="21"/>
  <c r="D8" i="21"/>
  <c r="D16" i="21"/>
  <c r="E9" i="21"/>
  <c r="E17" i="21"/>
  <c r="C9" i="16"/>
  <c r="C17" i="16"/>
  <c r="F9" i="21"/>
  <c r="F17" i="21"/>
  <c r="D9" i="16"/>
  <c r="D17" i="16"/>
  <c r="B9" i="16"/>
  <c r="B17" i="16"/>
  <c r="D9" i="21"/>
  <c r="D17" i="21"/>
  <c r="C6" i="24"/>
  <c r="C9" i="24"/>
  <c r="C9" i="25"/>
  <c r="C8" i="24"/>
  <c r="C8" i="25"/>
  <c r="BC10" i="30"/>
  <c r="BC20" i="30"/>
  <c r="BB10" i="30"/>
  <c r="BB20" i="30"/>
  <c r="AZ10" i="30"/>
  <c r="AZ20" i="30"/>
  <c r="AX10" i="30"/>
  <c r="AX20" i="30"/>
  <c r="H7" i="22"/>
  <c r="H20" i="22"/>
  <c r="H35" i="22"/>
  <c r="N7" i="23"/>
  <c r="F10" i="29"/>
  <c r="E11" i="29"/>
  <c r="F8" i="29"/>
  <c r="E8" i="29"/>
  <c r="AT10" i="30"/>
  <c r="AT20" i="30"/>
  <c r="AR10" i="30"/>
  <c r="AR20" i="30"/>
  <c r="AR10" i="31"/>
  <c r="AU10" i="30"/>
  <c r="AU20" i="30"/>
  <c r="AQ10" i="30"/>
  <c r="AQ20" i="30"/>
  <c r="AQ10" i="33"/>
  <c r="AP10" i="30"/>
  <c r="AP20" i="30"/>
  <c r="AP30" i="30"/>
  <c r="AW10" i="30"/>
  <c r="AW20" i="30"/>
  <c r="AO10" i="30"/>
  <c r="AO20" i="30"/>
  <c r="AV10" i="30"/>
  <c r="AV20" i="30"/>
  <c r="AS10" i="30"/>
  <c r="AS20" i="30"/>
  <c r="AS10" i="31"/>
  <c r="AM10" i="30"/>
  <c r="AM20" i="30"/>
  <c r="AK10" i="30"/>
  <c r="AK20" i="30"/>
  <c r="AL10" i="30"/>
  <c r="AL20" i="30"/>
  <c r="AL10" i="31"/>
  <c r="AJ10" i="30"/>
  <c r="AJ20" i="30"/>
  <c r="AH10" i="30"/>
  <c r="AH20" i="30"/>
  <c r="AD10" i="30"/>
  <c r="AD20" i="30"/>
  <c r="AF10" i="30"/>
  <c r="AF20" i="30"/>
  <c r="AF30" i="30"/>
  <c r="AF10" i="31"/>
  <c r="AE10" i="30"/>
  <c r="AE20" i="30"/>
  <c r="AB10" i="30"/>
  <c r="AB20" i="30"/>
  <c r="AB30" i="30"/>
  <c r="AB10" i="31"/>
  <c r="AG10" i="30"/>
  <c r="AG20" i="30"/>
  <c r="K9" i="30"/>
  <c r="K19" i="30"/>
  <c r="K29" i="30"/>
  <c r="B7" i="30"/>
  <c r="B17" i="30"/>
  <c r="B27" i="30"/>
  <c r="E6" i="15"/>
  <c r="E14" i="15"/>
  <c r="I7" i="30"/>
  <c r="I17" i="30"/>
  <c r="I27" i="30"/>
  <c r="E9" i="30"/>
  <c r="E19" i="30"/>
  <c r="E29" i="30"/>
  <c r="N9" i="22"/>
  <c r="N22" i="22"/>
  <c r="N37" i="22"/>
  <c r="T9" i="23"/>
  <c r="V7" i="30"/>
  <c r="V17" i="30"/>
  <c r="V27" i="30"/>
  <c r="M7" i="30"/>
  <c r="M17" i="30"/>
  <c r="M27" i="30"/>
  <c r="L9" i="30"/>
  <c r="L19" i="30"/>
  <c r="L29" i="30"/>
  <c r="L9" i="22"/>
  <c r="L22" i="22"/>
  <c r="L37" i="22"/>
  <c r="R9" i="23"/>
  <c r="E7" i="30"/>
  <c r="E17" i="30"/>
  <c r="E27" i="30"/>
  <c r="E9" i="22"/>
  <c r="E22" i="22"/>
  <c r="E37" i="22"/>
  <c r="K9" i="23"/>
  <c r="R7" i="30"/>
  <c r="R17" i="30"/>
  <c r="R27" i="30"/>
  <c r="L7" i="30"/>
  <c r="L17" i="30"/>
  <c r="L27" i="30"/>
  <c r="J9" i="30"/>
  <c r="J19" i="30"/>
  <c r="J29" i="30"/>
  <c r="Z9" i="30"/>
  <c r="Z19" i="30"/>
  <c r="Z29" i="30"/>
  <c r="Y7" i="30"/>
  <c r="Y17" i="30"/>
  <c r="Y27" i="30"/>
  <c r="Z7" i="30"/>
  <c r="Z17" i="30"/>
  <c r="Z27" i="30"/>
  <c r="AD10" i="22"/>
  <c r="AD23" i="22"/>
  <c r="AD38" i="22"/>
  <c r="AJ10" i="23"/>
  <c r="D6" i="20"/>
  <c r="D14" i="20"/>
  <c r="C7" i="30"/>
  <c r="C17" i="30"/>
  <c r="C27" i="30"/>
  <c r="F8" i="15"/>
  <c r="F16" i="15"/>
  <c r="F8" i="20"/>
  <c r="F16" i="20"/>
  <c r="K9" i="22"/>
  <c r="K22" i="22"/>
  <c r="K37" i="22"/>
  <c r="Q9" i="23"/>
  <c r="E7" i="22"/>
  <c r="E20" i="22"/>
  <c r="E35" i="22"/>
  <c r="K7" i="23"/>
  <c r="D6" i="15"/>
  <c r="D14" i="15"/>
  <c r="C8" i="20"/>
  <c r="C16" i="20"/>
  <c r="R7" i="22"/>
  <c r="R20" i="22"/>
  <c r="R35" i="22"/>
  <c r="X7" i="23"/>
  <c r="C7" i="22"/>
  <c r="C20" i="22"/>
  <c r="C35" i="22"/>
  <c r="I7" i="23"/>
  <c r="C8" i="15"/>
  <c r="C16" i="15"/>
  <c r="D8" i="15"/>
  <c r="D16" i="15"/>
  <c r="K7" i="22"/>
  <c r="K20" i="22"/>
  <c r="K35" i="22"/>
  <c r="Q7" i="23"/>
  <c r="I9" i="22"/>
  <c r="I22" i="22"/>
  <c r="I37" i="22"/>
  <c r="O9" i="23"/>
  <c r="G7" i="30"/>
  <c r="G17" i="30"/>
  <c r="G27" i="30"/>
  <c r="G7" i="22"/>
  <c r="G20" i="22"/>
  <c r="G35" i="22"/>
  <c r="M7" i="23"/>
  <c r="C9" i="30"/>
  <c r="C19" i="30"/>
  <c r="C29" i="30"/>
  <c r="S7" i="30"/>
  <c r="S17" i="30"/>
  <c r="S27" i="30"/>
  <c r="S7" i="22"/>
  <c r="S20" i="22"/>
  <c r="S35" i="22"/>
  <c r="Y7" i="23"/>
  <c r="U7" i="30"/>
  <c r="U17" i="30"/>
  <c r="U27" i="30"/>
  <c r="U7" i="22"/>
  <c r="U20" i="22"/>
  <c r="U35" i="22"/>
  <c r="AA7" i="23"/>
  <c r="H7" i="30"/>
  <c r="H17" i="30"/>
  <c r="H27" i="30"/>
  <c r="C6" i="15"/>
  <c r="C14" i="15"/>
  <c r="P9" i="30"/>
  <c r="P19" i="30"/>
  <c r="P29" i="30"/>
  <c r="P9" i="22"/>
  <c r="P22" i="22"/>
  <c r="P37" i="22"/>
  <c r="V9" i="23"/>
  <c r="E8" i="20"/>
  <c r="E16" i="20"/>
  <c r="E8" i="15"/>
  <c r="E16" i="15"/>
  <c r="F9" i="30"/>
  <c r="F19" i="30"/>
  <c r="F29" i="30"/>
  <c r="D9" i="30"/>
  <c r="D19" i="30"/>
  <c r="D29" i="30"/>
  <c r="D9" i="22"/>
  <c r="D22" i="22"/>
  <c r="D37" i="22"/>
  <c r="J9" i="23"/>
  <c r="B8" i="15"/>
  <c r="B16" i="15"/>
  <c r="B8" i="20"/>
  <c r="B16" i="20"/>
  <c r="G9" i="22"/>
  <c r="G22" i="22"/>
  <c r="G37" i="22"/>
  <c r="M9" i="23"/>
  <c r="AI10" i="22"/>
  <c r="AI23" i="22"/>
  <c r="AI38" i="22"/>
  <c r="AO10" i="23"/>
  <c r="AH10" i="22"/>
  <c r="AH23" i="22"/>
  <c r="AH38" i="22"/>
  <c r="AN10" i="23"/>
  <c r="B7" i="22"/>
  <c r="B20" i="22"/>
  <c r="B35" i="22"/>
  <c r="H7" i="23"/>
  <c r="F7" i="22"/>
  <c r="F20" i="22"/>
  <c r="F35" i="22"/>
  <c r="L7" i="23"/>
  <c r="M9" i="22"/>
  <c r="M22" i="22"/>
  <c r="M37" i="22"/>
  <c r="S9" i="23"/>
  <c r="P7" i="30"/>
  <c r="P17" i="30"/>
  <c r="P27" i="30"/>
  <c r="P7" i="22"/>
  <c r="P20" i="22"/>
  <c r="P35" i="22"/>
  <c r="V7" i="23"/>
  <c r="C6" i="20"/>
  <c r="C14" i="20"/>
  <c r="B6" i="15"/>
  <c r="B14" i="15"/>
  <c r="B6" i="20"/>
  <c r="B14" i="20"/>
  <c r="T7" i="30"/>
  <c r="T17" i="30"/>
  <c r="T27" i="30"/>
  <c r="AF10" i="22"/>
  <c r="AF23" i="22"/>
  <c r="AF38" i="22"/>
  <c r="AL10" i="23"/>
  <c r="Q7" i="30"/>
  <c r="Q17" i="30"/>
  <c r="Q27" i="30"/>
  <c r="Q7" i="22"/>
  <c r="Q20" i="22"/>
  <c r="Q35" i="22"/>
  <c r="W7" i="23"/>
  <c r="D7" i="30"/>
  <c r="D17" i="30"/>
  <c r="D27" i="30"/>
  <c r="Q9" i="30"/>
  <c r="Q19" i="30"/>
  <c r="Q29" i="30"/>
  <c r="D7" i="22"/>
  <c r="D20" i="22"/>
  <c r="D35" i="22"/>
  <c r="J7" i="23"/>
  <c r="C9" i="22"/>
  <c r="C22" i="22"/>
  <c r="C37" i="22"/>
  <c r="I9" i="23"/>
  <c r="H9" i="30"/>
  <c r="H19" i="30"/>
  <c r="H29" i="30"/>
  <c r="H9" i="22"/>
  <c r="H22" i="22"/>
  <c r="H37" i="22"/>
  <c r="N9" i="23"/>
  <c r="O9" i="30"/>
  <c r="O19" i="30"/>
  <c r="O29" i="30"/>
  <c r="M9" i="30"/>
  <c r="M19" i="30"/>
  <c r="M29" i="30"/>
  <c r="B9" i="30"/>
  <c r="B19" i="30"/>
  <c r="B29" i="30"/>
  <c r="B9" i="22"/>
  <c r="B22" i="22"/>
  <c r="B37" i="22"/>
  <c r="H9" i="23"/>
  <c r="O7" i="30"/>
  <c r="O17" i="30"/>
  <c r="O27" i="30"/>
  <c r="O7" i="22"/>
  <c r="O20" i="22"/>
  <c r="O35" i="22"/>
  <c r="U7" i="23"/>
  <c r="J7" i="30"/>
  <c r="J17" i="30"/>
  <c r="J27" i="30"/>
  <c r="J7" i="22"/>
  <c r="J20" i="22"/>
  <c r="J35" i="22"/>
  <c r="P7" i="23"/>
  <c r="V7" i="22"/>
  <c r="V20" i="22"/>
  <c r="V35" i="22"/>
  <c r="AB7" i="23"/>
  <c r="F9" i="22"/>
  <c r="F22" i="22"/>
  <c r="F37" i="22"/>
  <c r="L9" i="23"/>
  <c r="Q9" i="22"/>
  <c r="Q22" i="22"/>
  <c r="Q37" i="22"/>
  <c r="W9" i="23"/>
  <c r="O9" i="22"/>
  <c r="O22" i="22"/>
  <c r="O37" i="22"/>
  <c r="U9" i="23"/>
  <c r="I9" i="30"/>
  <c r="I19" i="30"/>
  <c r="I29" i="30"/>
  <c r="K7" i="30"/>
  <c r="K17" i="30"/>
  <c r="K27" i="30"/>
  <c r="F7" i="30"/>
  <c r="F17" i="30"/>
  <c r="F27" i="30"/>
  <c r="N9" i="30"/>
  <c r="N19" i="30"/>
  <c r="N29" i="30"/>
  <c r="G9" i="30"/>
  <c r="G19" i="30"/>
  <c r="G29" i="30"/>
  <c r="V9" i="30"/>
  <c r="V19" i="30"/>
  <c r="V29" i="30"/>
  <c r="N7" i="30"/>
  <c r="N17" i="30"/>
  <c r="N27" i="30"/>
  <c r="AC10" i="22"/>
  <c r="AC23" i="22"/>
  <c r="AC38" i="22"/>
  <c r="AI10" i="23"/>
  <c r="AA10" i="30"/>
  <c r="AA20" i="30"/>
  <c r="U9" i="30"/>
  <c r="U19" i="30"/>
  <c r="U29" i="30"/>
  <c r="W9" i="30"/>
  <c r="W19" i="30"/>
  <c r="W29" i="30"/>
  <c r="R9" i="30"/>
  <c r="R19" i="30"/>
  <c r="R29" i="30"/>
  <c r="S9" i="30"/>
  <c r="S19" i="30"/>
  <c r="S29" i="30"/>
  <c r="W7" i="22"/>
  <c r="W20" i="22"/>
  <c r="W35" i="22"/>
  <c r="AC7" i="23"/>
  <c r="W7" i="30"/>
  <c r="W17" i="30"/>
  <c r="W27" i="30"/>
  <c r="X7" i="30"/>
  <c r="X17" i="30"/>
  <c r="X27" i="30"/>
  <c r="Y9" i="22"/>
  <c r="Y22" i="22"/>
  <c r="Y37" i="22"/>
  <c r="AE9" i="23"/>
  <c r="Y9" i="30"/>
  <c r="Y19" i="30"/>
  <c r="Y29" i="30"/>
  <c r="T9" i="30"/>
  <c r="T19" i="30"/>
  <c r="T29" i="30"/>
  <c r="X9" i="22"/>
  <c r="X22" i="22"/>
  <c r="X37" i="22"/>
  <c r="AD9" i="23"/>
  <c r="X9" i="30"/>
  <c r="X19" i="30"/>
  <c r="X29" i="30"/>
  <c r="D8" i="20"/>
  <c r="D16" i="20"/>
  <c r="M7" i="22"/>
  <c r="M20" i="22"/>
  <c r="M35" i="22"/>
  <c r="S7" i="23"/>
  <c r="N7" i="22"/>
  <c r="N20" i="22"/>
  <c r="N35" i="22"/>
  <c r="T7" i="23"/>
  <c r="F6" i="15"/>
  <c r="F14" i="15"/>
  <c r="F6" i="20"/>
  <c r="F14" i="20"/>
  <c r="V9" i="22"/>
  <c r="V22" i="22"/>
  <c r="V37" i="22"/>
  <c r="AB9" i="23"/>
  <c r="E6" i="20"/>
  <c r="E14" i="20"/>
  <c r="I7" i="22"/>
  <c r="I20" i="22"/>
  <c r="I35" i="22"/>
  <c r="O7" i="23"/>
  <c r="L7" i="22"/>
  <c r="L20" i="22"/>
  <c r="L35" i="22"/>
  <c r="R7" i="23"/>
  <c r="J9" i="22"/>
  <c r="J22" i="22"/>
  <c r="J37" i="22"/>
  <c r="P9" i="23"/>
  <c r="T7" i="22"/>
  <c r="T20" i="22"/>
  <c r="T35" i="22"/>
  <c r="Z7" i="23"/>
  <c r="W17" i="22"/>
  <c r="W31" i="22"/>
  <c r="W16" i="22"/>
  <c r="Z16" i="22"/>
  <c r="Z17" i="22"/>
  <c r="Y16" i="22"/>
  <c r="Y31" i="22"/>
  <c r="W9" i="22"/>
  <c r="W22" i="22"/>
  <c r="W37" i="22"/>
  <c r="AC9" i="23"/>
  <c r="U9" i="22"/>
  <c r="U22" i="22"/>
  <c r="U37" i="22"/>
  <c r="AA9" i="23"/>
  <c r="X32" i="22"/>
  <c r="X31" i="22"/>
  <c r="Z9" i="22"/>
  <c r="Z22" i="22"/>
  <c r="Z37" i="22"/>
  <c r="AF9" i="23"/>
  <c r="C10" i="29"/>
  <c r="X7" i="22"/>
  <c r="X20" i="22"/>
  <c r="X35" i="22"/>
  <c r="AD7" i="23"/>
  <c r="AA9" i="22"/>
  <c r="AA22" i="22"/>
  <c r="AA37" i="22"/>
  <c r="AG9" i="23"/>
  <c r="C8" i="29"/>
  <c r="Z7" i="22"/>
  <c r="Z20" i="22"/>
  <c r="Z35" i="22"/>
  <c r="AF7" i="23"/>
  <c r="Y7" i="22"/>
  <c r="Y20" i="22"/>
  <c r="Y35" i="22"/>
  <c r="AE7" i="23"/>
  <c r="AA7" i="22"/>
  <c r="AA20" i="22"/>
  <c r="AA35" i="22"/>
  <c r="AG7" i="23"/>
  <c r="T9" i="22"/>
  <c r="T22" i="22"/>
  <c r="T37" i="22"/>
  <c r="Z9" i="23"/>
  <c r="R9" i="22"/>
  <c r="R22" i="22"/>
  <c r="R37" i="22"/>
  <c r="X9" i="23"/>
  <c r="B8" i="29"/>
  <c r="S9" i="22"/>
  <c r="S22" i="22"/>
  <c r="S37" i="22"/>
  <c r="Y9" i="23"/>
  <c r="B10" i="29"/>
  <c r="C10" i="22"/>
  <c r="C23" i="22"/>
  <c r="C38" i="22"/>
  <c r="I10" i="23"/>
  <c r="C10" i="30"/>
  <c r="C20" i="30"/>
  <c r="C30" i="30"/>
  <c r="F11" i="29"/>
  <c r="D7" i="29"/>
  <c r="D8" i="29"/>
  <c r="D10" i="29"/>
  <c r="E10" i="22"/>
  <c r="E23" i="22"/>
  <c r="E38" i="22"/>
  <c r="K10" i="23"/>
  <c r="L10" i="22"/>
  <c r="L23" i="22"/>
  <c r="L38" i="22"/>
  <c r="R10" i="23"/>
  <c r="R10" i="22"/>
  <c r="R23" i="22"/>
  <c r="R38" i="22"/>
  <c r="X10" i="23"/>
  <c r="B10" i="22"/>
  <c r="B23" i="22"/>
  <c r="B38" i="22"/>
  <c r="H10" i="23"/>
  <c r="U10" i="30"/>
  <c r="U20" i="30"/>
  <c r="U30" i="30"/>
  <c r="G10" i="30"/>
  <c r="G20" i="30"/>
  <c r="G30" i="30"/>
  <c r="M10" i="30"/>
  <c r="M20" i="30"/>
  <c r="M30" i="30"/>
  <c r="F10" i="30"/>
  <c r="F20" i="30"/>
  <c r="F30" i="30"/>
  <c r="S10" i="30"/>
  <c r="S20" i="30"/>
  <c r="S30" i="30"/>
  <c r="T10" i="30"/>
  <c r="T20" i="30"/>
  <c r="T30" i="30"/>
  <c r="I10" i="30"/>
  <c r="I20" i="30"/>
  <c r="I30" i="30"/>
  <c r="L10" i="30"/>
  <c r="L20" i="30"/>
  <c r="L30" i="30"/>
  <c r="D9" i="15"/>
  <c r="D17" i="15"/>
  <c r="N10" i="30"/>
  <c r="N20" i="30"/>
  <c r="N30" i="30"/>
  <c r="B9" i="20"/>
  <c r="B17" i="20"/>
  <c r="G10" i="22"/>
  <c r="G23" i="22"/>
  <c r="G38" i="22"/>
  <c r="M10" i="23"/>
  <c r="Z10" i="30"/>
  <c r="Z20" i="30"/>
  <c r="Z30" i="30"/>
  <c r="D9" i="20"/>
  <c r="D17" i="20"/>
  <c r="B10" i="30"/>
  <c r="B20" i="30"/>
  <c r="B30" i="30"/>
  <c r="S10" i="22"/>
  <c r="S23" i="22"/>
  <c r="S38" i="22"/>
  <c r="Y10" i="23"/>
  <c r="K10" i="22"/>
  <c r="K23" i="22"/>
  <c r="K38" i="22"/>
  <c r="Q10" i="23"/>
  <c r="E10" i="30"/>
  <c r="E20" i="30"/>
  <c r="E30" i="30"/>
  <c r="R10" i="30"/>
  <c r="R20" i="30"/>
  <c r="R30" i="30"/>
  <c r="F10" i="22"/>
  <c r="F23" i="22"/>
  <c r="F38" i="22"/>
  <c r="L10" i="23"/>
  <c r="K10" i="30"/>
  <c r="K20" i="30"/>
  <c r="K30" i="30"/>
  <c r="O10" i="22"/>
  <c r="O23" i="22"/>
  <c r="O38" i="22"/>
  <c r="U10" i="23"/>
  <c r="O10" i="30"/>
  <c r="O20" i="30"/>
  <c r="O30" i="30"/>
  <c r="C9" i="15"/>
  <c r="C17" i="15"/>
  <c r="C9" i="20"/>
  <c r="C17" i="20"/>
  <c r="H10" i="30"/>
  <c r="H20" i="30"/>
  <c r="H30" i="30"/>
  <c r="H10" i="22"/>
  <c r="H23" i="22"/>
  <c r="H38" i="22"/>
  <c r="N10" i="23"/>
  <c r="P10" i="30"/>
  <c r="P20" i="30"/>
  <c r="P30" i="30"/>
  <c r="P10" i="22"/>
  <c r="P23" i="22"/>
  <c r="P38" i="22"/>
  <c r="V10" i="23"/>
  <c r="B9" i="15"/>
  <c r="B17" i="15"/>
  <c r="Q10" i="30"/>
  <c r="Q20" i="30"/>
  <c r="Q30" i="30"/>
  <c r="Q10" i="22"/>
  <c r="Q23" i="22"/>
  <c r="Q38" i="22"/>
  <c r="W10" i="23"/>
  <c r="V10" i="30"/>
  <c r="V20" i="30"/>
  <c r="V30" i="30"/>
  <c r="V10" i="22"/>
  <c r="V23" i="22"/>
  <c r="V38" i="22"/>
  <c r="AB10" i="23"/>
  <c r="J10" i="30"/>
  <c r="J20" i="30"/>
  <c r="J30" i="30"/>
  <c r="J10" i="22"/>
  <c r="J23" i="22"/>
  <c r="J38" i="22"/>
  <c r="P10" i="23"/>
  <c r="D10" i="30"/>
  <c r="D20" i="30"/>
  <c r="D30" i="30"/>
  <c r="D10" i="22"/>
  <c r="D23" i="22"/>
  <c r="D38" i="22"/>
  <c r="J10" i="23"/>
  <c r="Y10" i="30"/>
  <c r="Y20" i="30"/>
  <c r="Y30" i="30"/>
  <c r="X10" i="22"/>
  <c r="X23" i="22"/>
  <c r="X38" i="22"/>
  <c r="AD10" i="23"/>
  <c r="X10" i="30"/>
  <c r="X20" i="30"/>
  <c r="X30" i="30"/>
  <c r="W10" i="22"/>
  <c r="W23" i="22"/>
  <c r="W38" i="22"/>
  <c r="AC10" i="23"/>
  <c r="W10" i="30"/>
  <c r="W20" i="30"/>
  <c r="W30" i="30"/>
  <c r="F9" i="20"/>
  <c r="F17" i="20"/>
  <c r="F9" i="15"/>
  <c r="F17" i="15"/>
  <c r="T10" i="22"/>
  <c r="T23" i="22"/>
  <c r="T38" i="22"/>
  <c r="Z10" i="23"/>
  <c r="I10" i="22"/>
  <c r="I23" i="22"/>
  <c r="I38" i="22"/>
  <c r="O10" i="23"/>
  <c r="E9" i="15"/>
  <c r="E17" i="15"/>
  <c r="E9" i="20"/>
  <c r="E17" i="20"/>
  <c r="U10" i="22"/>
  <c r="U23" i="22"/>
  <c r="U38" i="22"/>
  <c r="AA10" i="23"/>
  <c r="N10" i="22"/>
  <c r="N23" i="22"/>
  <c r="N38" i="22"/>
  <c r="T10" i="23"/>
  <c r="M10" i="22"/>
  <c r="M23" i="22"/>
  <c r="M38" i="22"/>
  <c r="S10" i="23"/>
  <c r="C11" i="29"/>
  <c r="Z10" i="22"/>
  <c r="Z23" i="22"/>
  <c r="Z38" i="22"/>
  <c r="AF10" i="23"/>
  <c r="AA10" i="22"/>
  <c r="AA23" i="22"/>
  <c r="AA38" i="22"/>
  <c r="AG10" i="23"/>
  <c r="B11" i="29"/>
  <c r="Y10" i="22"/>
  <c r="Y23" i="22"/>
  <c r="Y38" i="22"/>
  <c r="AE10" i="23"/>
  <c r="D11" i="29"/>
  <c r="BA6" i="33"/>
  <c r="BA6" i="31"/>
  <c r="AC32" i="22"/>
  <c r="AL24" i="30"/>
  <c r="AL14" i="30"/>
  <c r="AO3" i="31"/>
  <c r="AO23" i="30"/>
  <c r="AX24" i="30"/>
  <c r="C4" i="88"/>
  <c r="B5" i="89"/>
  <c r="B4" i="90"/>
  <c r="AG32" i="22"/>
  <c r="AF16" i="22"/>
  <c r="AF3" i="31"/>
  <c r="AI23" i="30"/>
  <c r="AI13" i="30"/>
  <c r="AO13" i="30"/>
  <c r="AW24" i="30"/>
  <c r="AP24" i="30"/>
  <c r="AX4" i="33"/>
  <c r="BD23" i="30"/>
  <c r="BD4" i="33"/>
  <c r="C4" i="89"/>
  <c r="B5" i="90"/>
  <c r="W13" i="30"/>
  <c r="AA4" i="31"/>
  <c r="AC4" i="31"/>
  <c r="AC14" i="30"/>
  <c r="AE13" i="30"/>
  <c r="AC24" i="30"/>
  <c r="AN23" i="30"/>
  <c r="BE30" i="30"/>
  <c r="AZ13" i="30"/>
  <c r="BD3" i="31"/>
  <c r="AZ14" i="30"/>
  <c r="C5" i="88"/>
  <c r="AK24" i="30"/>
  <c r="AL13" i="30"/>
  <c r="AK14" i="30"/>
  <c r="AZ3" i="31"/>
  <c r="BD14" i="30"/>
  <c r="AZ24" i="30"/>
  <c r="C5" i="89"/>
  <c r="C5" i="108"/>
  <c r="AE3" i="31"/>
  <c r="AH3" i="33"/>
  <c r="AG24" i="30"/>
  <c r="AJ4" i="31"/>
  <c r="AQ13" i="30"/>
  <c r="AQ23" i="30"/>
  <c r="BD24" i="30"/>
  <c r="BF7" i="33"/>
  <c r="BF27" i="30"/>
  <c r="AT6" i="31"/>
  <c r="AT26" i="30"/>
  <c r="BF10" i="31"/>
  <c r="BF30" i="30"/>
  <c r="AH7" i="31"/>
  <c r="AH27" i="30"/>
  <c r="AA9" i="33"/>
  <c r="AA29" i="30"/>
  <c r="AA9" i="31"/>
  <c r="AK7" i="31"/>
  <c r="AK7" i="33"/>
  <c r="AX7" i="31"/>
  <c r="AX7" i="33"/>
  <c r="AW6" i="31"/>
  <c r="AW26" i="30"/>
  <c r="AP10" i="33"/>
  <c r="AR29" i="30"/>
  <c r="AB31" i="22"/>
  <c r="AE16" i="22"/>
  <c r="AF26" i="30"/>
  <c r="AF6" i="31"/>
  <c r="AK4" i="33"/>
  <c r="AF3" i="33"/>
  <c r="AL3" i="31"/>
  <c r="AP14" i="30"/>
  <c r="BD29" i="30"/>
  <c r="BE4" i="31"/>
  <c r="BE24" i="30"/>
  <c r="AY23" i="30"/>
  <c r="BH13" i="30"/>
  <c r="B4" i="89"/>
  <c r="B4" i="109"/>
  <c r="AA17" i="22"/>
  <c r="AO9" i="31"/>
  <c r="Z14" i="30"/>
  <c r="AI16" i="22"/>
  <c r="AI26" i="30"/>
  <c r="AD4" i="31"/>
  <c r="AB3" i="31"/>
  <c r="AF23" i="30"/>
  <c r="AB23" i="30"/>
  <c r="AH23" i="30"/>
  <c r="AV14" i="30"/>
  <c r="AR3" i="33"/>
  <c r="AR3" i="31"/>
  <c r="AV4" i="31"/>
  <c r="BA4" i="31"/>
  <c r="BC3" i="33"/>
  <c r="D5" i="88"/>
  <c r="B4" i="88"/>
  <c r="AB10" i="33"/>
  <c r="AT29" i="30"/>
  <c r="AD4" i="33"/>
  <c r="AD24" i="30"/>
  <c r="AH13" i="30"/>
  <c r="AP4" i="31"/>
  <c r="AV4" i="33"/>
  <c r="BF3" i="33"/>
  <c r="BH3" i="33"/>
  <c r="BC23" i="30"/>
  <c r="AV10" i="31"/>
  <c r="AV10" i="33"/>
  <c r="AV30" i="30"/>
  <c r="AX10" i="33"/>
  <c r="AX30" i="30"/>
  <c r="AX10" i="31"/>
  <c r="AD9" i="33"/>
  <c r="AD29" i="30"/>
  <c r="AD9" i="31"/>
  <c r="AT7" i="33"/>
  <c r="AT7" i="31"/>
  <c r="AT27" i="30"/>
  <c r="AS7" i="31"/>
  <c r="AS7" i="33"/>
  <c r="AS27" i="30"/>
  <c r="AE26" i="30"/>
  <c r="AE6" i="31"/>
  <c r="AE6" i="33"/>
  <c r="BG7" i="31"/>
  <c r="BG27" i="30"/>
  <c r="BG7" i="33"/>
  <c r="AY9" i="31"/>
  <c r="AY9" i="33"/>
  <c r="AY29" i="30"/>
  <c r="BA7" i="33"/>
  <c r="BA7" i="31"/>
  <c r="BA27" i="30"/>
  <c r="AZ6" i="33"/>
  <c r="AZ6" i="31"/>
  <c r="AZ26" i="30"/>
  <c r="AA10" i="33"/>
  <c r="AA30" i="30"/>
  <c r="AA10" i="31"/>
  <c r="AD10" i="33"/>
  <c r="AD30" i="30"/>
  <c r="AD10" i="31"/>
  <c r="AJ10" i="31"/>
  <c r="AJ10" i="33"/>
  <c r="AJ30" i="30"/>
  <c r="AM10" i="33"/>
  <c r="AM30" i="30"/>
  <c r="AM10" i="31"/>
  <c r="AO10" i="33"/>
  <c r="AO10" i="31"/>
  <c r="AO30" i="30"/>
  <c r="AT30" i="30"/>
  <c r="AT10" i="33"/>
  <c r="AT10" i="31"/>
  <c r="AZ30" i="30"/>
  <c r="AZ10" i="33"/>
  <c r="AZ10" i="31"/>
  <c r="AA7" i="33"/>
  <c r="AA27" i="30"/>
  <c r="AA7" i="31"/>
  <c r="AF9" i="33"/>
  <c r="AF29" i="30"/>
  <c r="AF9" i="31"/>
  <c r="AE27" i="30"/>
  <c r="AE7" i="31"/>
  <c r="AE7" i="33"/>
  <c r="AB27" i="30"/>
  <c r="AB7" i="31"/>
  <c r="AB7" i="33"/>
  <c r="AH9" i="33"/>
  <c r="AH9" i="31"/>
  <c r="AH29" i="30"/>
  <c r="AQ29" i="30"/>
  <c r="AQ9" i="31"/>
  <c r="AQ9" i="33"/>
  <c r="AX29" i="30"/>
  <c r="AX9" i="31"/>
  <c r="AX9" i="33"/>
  <c r="BB9" i="33"/>
  <c r="BB9" i="31"/>
  <c r="BB29" i="30"/>
  <c r="AG6" i="33"/>
  <c r="AG26" i="30"/>
  <c r="AG6" i="31"/>
  <c r="AN10" i="31"/>
  <c r="AN30" i="30"/>
  <c r="AN10" i="33"/>
  <c r="AN9" i="31"/>
  <c r="AN29" i="30"/>
  <c r="AN9" i="33"/>
  <c r="BG10" i="31"/>
  <c r="BG10" i="33"/>
  <c r="BG30" i="30"/>
  <c r="AP6" i="31"/>
  <c r="AP6" i="33"/>
  <c r="AP26" i="30"/>
  <c r="AS26" i="30"/>
  <c r="AS6" i="33"/>
  <c r="AS6" i="31"/>
  <c r="AR26" i="30"/>
  <c r="AR6" i="31"/>
  <c r="AR6" i="33"/>
  <c r="AY10" i="31"/>
  <c r="AY10" i="33"/>
  <c r="AY30" i="30"/>
  <c r="BA9" i="33"/>
  <c r="BA29" i="30"/>
  <c r="BA9" i="31"/>
  <c r="BH9" i="31"/>
  <c r="BH9" i="33"/>
  <c r="BH29" i="30"/>
  <c r="BE26" i="30"/>
  <c r="BE6" i="33"/>
  <c r="BE6" i="31"/>
  <c r="BB6" i="33"/>
  <c r="BB26" i="30"/>
  <c r="BB6" i="31"/>
  <c r="AY6" i="31"/>
  <c r="AY6" i="33"/>
  <c r="AY26" i="30"/>
  <c r="BG26" i="30"/>
  <c r="BG6" i="33"/>
  <c r="BG6" i="31"/>
  <c r="AH30" i="30"/>
  <c r="AH10" i="31"/>
  <c r="AH10" i="33"/>
  <c r="AE29" i="30"/>
  <c r="AE9" i="31"/>
  <c r="AE9" i="33"/>
  <c r="AJ9" i="33"/>
  <c r="AJ9" i="31"/>
  <c r="AJ29" i="30"/>
  <c r="AZ27" i="30"/>
  <c r="AZ7" i="31"/>
  <c r="AZ7" i="33"/>
  <c r="AI10" i="33"/>
  <c r="AI10" i="31"/>
  <c r="AI30" i="30"/>
  <c r="AX6" i="33"/>
  <c r="AX6" i="31"/>
  <c r="AX26" i="30"/>
  <c r="BA30" i="30"/>
  <c r="BA10" i="33"/>
  <c r="BA10" i="31"/>
  <c r="BF26" i="30"/>
  <c r="BF6" i="31"/>
  <c r="BF6" i="33"/>
  <c r="AE10" i="33"/>
  <c r="AE30" i="30"/>
  <c r="AE10" i="31"/>
  <c r="AW30" i="30"/>
  <c r="AW10" i="31"/>
  <c r="AW10" i="33"/>
  <c r="AU10" i="31"/>
  <c r="AU10" i="33"/>
  <c r="AU30" i="30"/>
  <c r="BB30" i="30"/>
  <c r="BB10" i="31"/>
  <c r="BB10" i="33"/>
  <c r="AF27" i="30"/>
  <c r="AF7" i="31"/>
  <c r="AF7" i="33"/>
  <c r="AB29" i="30"/>
  <c r="AB9" i="31"/>
  <c r="AB9" i="33"/>
  <c r="AC10" i="33"/>
  <c r="AC30" i="30"/>
  <c r="AC10" i="31"/>
  <c r="AJ27" i="30"/>
  <c r="AJ7" i="33"/>
  <c r="AJ7" i="31"/>
  <c r="AM9" i="31"/>
  <c r="AM29" i="30"/>
  <c r="AM9" i="33"/>
  <c r="AU7" i="31"/>
  <c r="AU27" i="30"/>
  <c r="AU7" i="33"/>
  <c r="AS9" i="31"/>
  <c r="AS29" i="30"/>
  <c r="AS9" i="33"/>
  <c r="AR27" i="30"/>
  <c r="AR7" i="33"/>
  <c r="AR7" i="31"/>
  <c r="AP7" i="33"/>
  <c r="AP7" i="31"/>
  <c r="AP27" i="30"/>
  <c r="AZ9" i="33"/>
  <c r="AZ29" i="30"/>
  <c r="AZ9" i="31"/>
  <c r="BC7" i="31"/>
  <c r="BC7" i="33"/>
  <c r="BC27" i="30"/>
  <c r="AB6" i="33"/>
  <c r="AB26" i="30"/>
  <c r="AB6" i="31"/>
  <c r="AH26" i="30"/>
  <c r="AH6" i="31"/>
  <c r="AH6" i="33"/>
  <c r="AK6" i="33"/>
  <c r="AK6" i="31"/>
  <c r="AK26" i="30"/>
  <c r="AN27" i="30"/>
  <c r="AN7" i="31"/>
  <c r="AN7" i="33"/>
  <c r="AU26" i="30"/>
  <c r="AU6" i="31"/>
  <c r="AU6" i="33"/>
  <c r="AO26" i="30"/>
  <c r="AO6" i="33"/>
  <c r="AO6" i="31"/>
  <c r="AN6" i="33"/>
  <c r="AN6" i="31"/>
  <c r="AN26" i="30"/>
  <c r="BD10" i="31"/>
  <c r="BD30" i="30"/>
  <c r="BD10" i="33"/>
  <c r="AY7" i="31"/>
  <c r="AY7" i="33"/>
  <c r="AY27" i="30"/>
  <c r="BE27" i="30"/>
  <c r="BE7" i="33"/>
  <c r="BE7" i="31"/>
  <c r="BE29" i="30"/>
  <c r="BE9" i="31"/>
  <c r="BE9" i="33"/>
  <c r="BG9" i="31"/>
  <c r="BG29" i="30"/>
  <c r="BG9" i="33"/>
  <c r="AK10" i="31"/>
  <c r="AK10" i="33"/>
  <c r="AK30" i="30"/>
  <c r="AD7" i="33"/>
  <c r="AD27" i="30"/>
  <c r="AD7" i="31"/>
  <c r="AI27" i="30"/>
  <c r="AI7" i="31"/>
  <c r="AI7" i="33"/>
  <c r="AJ26" i="30"/>
  <c r="AJ6" i="33"/>
  <c r="AJ6" i="31"/>
  <c r="BC6" i="31"/>
  <c r="BC6" i="33"/>
  <c r="BC26" i="30"/>
  <c r="BH6" i="33"/>
  <c r="BH6" i="31"/>
  <c r="BH26" i="30"/>
  <c r="AG10" i="33"/>
  <c r="AG30" i="30"/>
  <c r="AG10" i="31"/>
  <c r="BC10" i="31"/>
  <c r="BC30" i="30"/>
  <c r="BC10" i="33"/>
  <c r="BH10" i="33"/>
  <c r="BH30" i="30"/>
  <c r="BH10" i="31"/>
  <c r="AG9" i="33"/>
  <c r="AG29" i="30"/>
  <c r="AG9" i="31"/>
  <c r="AG27" i="30"/>
  <c r="AG7" i="31"/>
  <c r="AG7" i="33"/>
  <c r="AL27" i="30"/>
  <c r="AL7" i="31"/>
  <c r="AL7" i="33"/>
  <c r="AL9" i="33"/>
  <c r="AL29" i="30"/>
  <c r="AL9" i="31"/>
  <c r="AK9" i="31"/>
  <c r="AK29" i="30"/>
  <c r="AK9" i="33"/>
  <c r="AO7" i="33"/>
  <c r="AO7" i="31"/>
  <c r="AO27" i="30"/>
  <c r="AQ27" i="30"/>
  <c r="AQ7" i="31"/>
  <c r="AQ7" i="33"/>
  <c r="AW29" i="30"/>
  <c r="AW9" i="31"/>
  <c r="AW9" i="33"/>
  <c r="AU9" i="33"/>
  <c r="AU29" i="30"/>
  <c r="AU9" i="31"/>
  <c r="AV7" i="33"/>
  <c r="AV27" i="30"/>
  <c r="AV7" i="31"/>
  <c r="BB7" i="31"/>
  <c r="BB7" i="33"/>
  <c r="BB27" i="30"/>
  <c r="AC29" i="30"/>
  <c r="AC9" i="31"/>
  <c r="AC9" i="33"/>
  <c r="AI29" i="30"/>
  <c r="AI9" i="33"/>
  <c r="AI9" i="31"/>
  <c r="AM26" i="30"/>
  <c r="AM6" i="33"/>
  <c r="AM6" i="31"/>
  <c r="AL6" i="33"/>
  <c r="AL26" i="30"/>
  <c r="AL6" i="31"/>
  <c r="AQ6" i="33"/>
  <c r="AQ6" i="31"/>
  <c r="AQ26" i="30"/>
  <c r="BD27" i="30"/>
  <c r="BD7" i="33"/>
  <c r="BD7" i="31"/>
  <c r="BF29" i="30"/>
  <c r="BF9" i="31"/>
  <c r="BF9" i="33"/>
  <c r="AL10" i="33"/>
  <c r="AF10" i="33"/>
  <c r="AQ30" i="30"/>
  <c r="AS30" i="30"/>
  <c r="AM7" i="33"/>
  <c r="AA6" i="33"/>
  <c r="AK27" i="30"/>
  <c r="AT9" i="33"/>
  <c r="AO9" i="33"/>
  <c r="AR9" i="33"/>
  <c r="AC7" i="33"/>
  <c r="AP29" i="30"/>
  <c r="AD17" i="22"/>
  <c r="AI32" i="22"/>
  <c r="W14" i="30"/>
  <c r="X13" i="30"/>
  <c r="AC6" i="33"/>
  <c r="AD6" i="33"/>
  <c r="AB4" i="31"/>
  <c r="AD3" i="31"/>
  <c r="AH4" i="33"/>
  <c r="AL3" i="33"/>
  <c r="AD3" i="33"/>
  <c r="AJ23" i="30"/>
  <c r="AC13" i="30"/>
  <c r="AE14" i="30"/>
  <c r="AD13" i="30"/>
  <c r="AH14" i="30"/>
  <c r="AI14" i="30"/>
  <c r="AK13" i="30"/>
  <c r="AV26" i="30"/>
  <c r="AW6" i="33"/>
  <c r="AU13" i="30"/>
  <c r="AW3" i="33"/>
  <c r="AV13" i="30"/>
  <c r="AS4" i="33"/>
  <c r="AN3" i="31"/>
  <c r="AQ24" i="30"/>
  <c r="AU4" i="33"/>
  <c r="AN4" i="31"/>
  <c r="AU14" i="30"/>
  <c r="AR23" i="30"/>
  <c r="AO24" i="30"/>
  <c r="AU3" i="33"/>
  <c r="AQ14" i="30"/>
  <c r="BF10" i="33"/>
  <c r="BF7" i="31"/>
  <c r="AX23" i="30"/>
  <c r="AX3" i="31"/>
  <c r="BD9" i="31"/>
  <c r="BC29" i="30"/>
  <c r="BA4" i="33"/>
  <c r="BD3" i="33"/>
  <c r="BB3" i="33"/>
  <c r="BD6" i="31"/>
  <c r="AY3" i="31"/>
  <c r="BF4" i="31"/>
  <c r="BA26" i="30"/>
  <c r="BF23" i="30"/>
  <c r="BA23" i="30"/>
  <c r="BH4" i="31"/>
  <c r="BC14" i="30"/>
  <c r="BH23" i="30"/>
  <c r="AL30" i="30"/>
  <c r="AP10" i="31"/>
  <c r="AQ10" i="31"/>
  <c r="AR30" i="30"/>
  <c r="AS10" i="33"/>
  <c r="AM27" i="30"/>
  <c r="AV29" i="30"/>
  <c r="AW7" i="33"/>
  <c r="BH7" i="33"/>
  <c r="AP9" i="31"/>
  <c r="AD16" i="22"/>
  <c r="AH31" i="22"/>
  <c r="AE4" i="31"/>
  <c r="AG3" i="31"/>
  <c r="AC3" i="31"/>
  <c r="AG3" i="33"/>
  <c r="AC3" i="33"/>
  <c r="AG23" i="30"/>
  <c r="AJ13" i="30"/>
  <c r="AJ3" i="31"/>
  <c r="AV6" i="33"/>
  <c r="AO14" i="30"/>
  <c r="AQ4" i="33"/>
  <c r="AP13" i="30"/>
  <c r="AO4" i="31"/>
  <c r="AN24" i="30"/>
  <c r="AT3" i="31"/>
  <c r="AV3" i="31"/>
  <c r="AX13" i="30"/>
  <c r="BE10" i="31"/>
  <c r="BC9" i="33"/>
  <c r="AY24" i="30"/>
  <c r="BD6" i="33"/>
  <c r="AY13" i="30"/>
  <c r="BF4" i="33"/>
  <c r="AY4" i="31"/>
  <c r="BF13" i="30"/>
  <c r="BA3" i="33"/>
  <c r="BC4" i="33"/>
  <c r="D4" i="108"/>
  <c r="D4" i="90"/>
  <c r="D4" i="88"/>
  <c r="D4" i="109"/>
  <c r="AR10" i="33"/>
  <c r="AA16" i="22"/>
  <c r="Y17" i="22"/>
  <c r="AH7" i="33"/>
  <c r="AV9" i="33"/>
  <c r="AW27" i="30"/>
  <c r="AX27" i="30"/>
  <c r="BH7" i="31"/>
  <c r="AA13" i="30"/>
  <c r="Y13" i="30"/>
  <c r="AA3" i="31"/>
  <c r="AI6" i="33"/>
  <c r="AT6" i="33"/>
  <c r="AT23" i="30"/>
  <c r="AT13" i="30"/>
  <c r="AV3" i="33"/>
  <c r="BC4" i="31"/>
  <c r="BA13" i="30"/>
  <c r="BH14" i="30"/>
  <c r="E5" i="108"/>
  <c r="E5" i="88"/>
  <c r="E5" i="89"/>
  <c r="E5" i="90"/>
  <c r="D5" i="89"/>
  <c r="D5" i="109"/>
</calcChain>
</file>

<file path=xl/sharedStrings.xml><?xml version="1.0" encoding="utf-8"?>
<sst xmlns="http://schemas.openxmlformats.org/spreadsheetml/2006/main" count="1902" uniqueCount="305">
  <si>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</si>
  <si>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</si>
  <si>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</si>
  <si>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</si>
  <si>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</si>
  <si>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</si>
  <si>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</si>
  <si>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</si>
  <si>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</si>
  <si>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</si>
  <si>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</si>
  <si>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</si>
  <si>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</si>
  <si>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</si>
  <si>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</si>
  <si>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</si>
  <si>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</si>
  <si>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</si>
  <si>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</si>
  <si>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</si>
  <si>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</si>
  <si>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</si>
  <si>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</si>
  <si>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</si>
  <si>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</si>
  <si>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</si>
  <si>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</si>
  <si>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</si>
  <si>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</si>
  <si>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</si>
  <si>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</si>
  <si>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</si>
  <si>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</si>
  <si>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</si>
  <si>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</si>
  <si>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</si>
  <si>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</si>
  <si>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</si>
  <si>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</si>
  <si>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</si>
  <si>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</si>
  <si>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</si>
  <si>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</si>
  <si>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</si>
  <si>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</si>
  <si>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</si>
  <si>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</si>
  <si>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</si>
  <si>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</si>
  <si>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</si>
  <si>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</si>
  <si>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</si>
  <si>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</si>
  <si>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</si>
  <si>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</si>
  <si>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</si>
  <si>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</si>
  <si>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</si>
  <si>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</si>
  <si>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</si>
  <si>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</si>
  <si>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</si>
  <si>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</si>
  <si>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</si>
  <si>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</si>
  <si>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</si>
  <si>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</si>
  <si>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</si>
  <si>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</si>
  <si>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</si>
  <si>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</si>
  <si>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</si>
  <si>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</si>
  <si>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</si>
  <si>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</si>
  <si>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</si>
  <si>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</si>
  <si>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</si>
  <si>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</si>
  <si>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</si>
  <si>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</si>
  <si>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</si>
  <si>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</si>
  <si>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</si>
  <si>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</si>
  <si>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</si>
  <si>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</si>
  <si>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</si>
  <si>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</si>
  <si>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</si>
  <si>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</si>
  <si>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</si>
  <si>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</si>
  <si>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</si>
  <si>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</si>
  <si>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</si>
  <si>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</si>
  <si>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</si>
  <si>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</si>
  <si>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</si>
  <si>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</si>
  <si>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</si>
  <si>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</si>
  <si>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</si>
  <si>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</si>
  <si>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</si>
  <si>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</si>
  <si>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</si>
  <si>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</si>
  <si>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</si>
  <si>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</si>
  <si>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</si>
  <si>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</si>
  <si>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</si>
  <si>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</si>
  <si>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</si>
  <si>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</si>
  <si>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</si>
  <si>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</si>
  <si>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</si>
  <si>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</si>
  <si>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</si>
  <si>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</si>
  <si>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</si>
  <si>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</si>
  <si>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</si>
  <si>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</si>
  <si>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</si>
  <si>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</si>
  <si>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</si>
  <si>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</si>
  <si>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</si>
  <si>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</si>
  <si>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</si>
  <si>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</si>
  <si>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</si>
  <si>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</si>
  <si>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</si>
  <si>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</si>
  <si>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</si>
  <si>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</si>
  <si>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</si>
  <si>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</si>
  <si>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</si>
  <si>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</si>
  <si>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</si>
  <si>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</si>
  <si>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</si>
  <si>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</si>
  <si>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</si>
  <si>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</si>
  <si>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</si>
  <si>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</si>
  <si>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</si>
  <si>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</si>
  <si>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</si>
  <si>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</si>
  <si>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</si>
  <si>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</si>
  <si>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</si>
  <si>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</si>
  <si>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</si>
  <si>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</si>
  <si>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</si>
  <si>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</si>
  <si>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</si>
  <si>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</si>
  <si>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</si>
  <si>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</si>
  <si>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</si>
  <si>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</si>
  <si>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</si>
  <si>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</si>
  <si>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</si>
  <si>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</si>
  <si>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</si>
  <si>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</si>
  <si>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</si>
  <si>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</si>
  <si>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</si>
  <si>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</si>
  <si>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</si>
  <si>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</si>
  <si>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</si>
  <si>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</si>
  <si>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</si>
  <si>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</si>
  <si>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</si>
  <si>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</si>
  <si>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</si>
  <si>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</si>
  <si>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</si>
  <si>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</si>
  <si>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</si>
  <si>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</si>
  <si>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</si>
  <si>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</si>
  <si>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</si>
  <si>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</si>
  <si>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</si>
  <si>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</si>
  <si>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</si>
  <si>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</si>
  <si>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</si>
  <si>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</si>
  <si>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</si>
  <si>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</si>
  <si>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</si>
  <si>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</si>
  <si>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</si>
  <si>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</si>
  <si>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</si>
  <si>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</si>
  <si>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</si>
  <si>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</si>
  <si>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</si>
  <si>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</si>
  <si>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</si>
  <si>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</si>
  <si>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</si>
  <si>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</si>
  <si>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</si>
  <si>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</si>
  <si>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</si>
  <si>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</si>
  <si>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</si>
  <si>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</si>
  <si>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</si>
  <si>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</si>
  <si>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t>Тарифы на ски-пассы / Rates for  ski passes:</t>
  </si>
  <si>
    <r>
      <t xml:space="preserve">NETTO RATES  FIT18 </t>
    </r>
    <r>
      <rPr>
        <b/>
        <sz val="9"/>
        <color rgb="FFFF0000"/>
        <rFont val="Times New Roman"/>
        <family val="1"/>
        <charset val="204"/>
      </rPr>
      <t xml:space="preserve"> +25     БЕЗ СКИ-ПАССОВ</t>
    </r>
  </si>
  <si>
    <r>
      <t>NETTO RATES  FIT20 +35</t>
    </r>
    <r>
      <rPr>
        <b/>
        <sz val="9"/>
        <color rgb="FFFF0000"/>
        <rFont val="Times New Roman"/>
        <family val="1"/>
        <charset val="204"/>
      </rPr>
      <t xml:space="preserve">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</si>
  <si>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</si>
  <si>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</si>
  <si>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</si>
  <si>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Бесплатно при покупке одного взрослого билета</t>
  </si>
  <si>
    <t>1 стикер на один номер</t>
  </si>
  <si>
    <t>1. Walking tickets "Panorama of Krasnaya Polyana" with a visit to the 360° observation deck at Polyana 2200</t>
  </si>
  <si>
    <t>Free with the purchase of one adult ticket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</si>
  <si>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</si>
  <si>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</si>
  <si>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</si>
  <si>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</si>
  <si>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</si>
  <si>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</si>
  <si>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</si>
  <si>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</si>
  <si>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</si>
  <si>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</si>
  <si>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</si>
  <si>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</si>
  <si>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</si>
  <si>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</si>
  <si>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</si>
  <si>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</si>
  <si>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</si>
  <si>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</si>
  <si>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</si>
  <si>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1 тренировка, для всех взрослых, 14+</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</si>
  <si>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</si>
  <si>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</si>
  <si>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</si>
  <si>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</si>
  <si>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</si>
  <si>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</si>
  <si>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</si>
  <si>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</si>
  <si>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</si>
  <si>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</si>
  <si>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t>NETTO 18+25</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</si>
  <si>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</si>
  <si>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</si>
  <si>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</si>
  <si>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for all guests, 7+</t>
  </si>
  <si>
    <t>For all guests in the room, to participate in the tour, a ticket for the cable car is required. The number of places is limited. Pre-registration is required.</t>
  </si>
  <si>
    <t>2100 рублей - взрослый/ 2100 rub - adult</t>
  </si>
  <si>
    <t>4. ---</t>
  </si>
  <si>
    <t>4. ----</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</si>
  <si>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</si>
  <si>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</si>
  <si>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r>
      <t xml:space="preserve">Период бронирования / Period of sales:
</t>
    </r>
    <r>
      <rPr>
        <b/>
        <sz val="9"/>
        <rFont val="Times New Roman"/>
        <family val="1"/>
        <charset val="204"/>
      </rPr>
      <t>15.10.2023 - 31.03.2025</t>
    </r>
    <r>
      <rPr>
        <sz val="9"/>
        <rFont val="Times New Roman"/>
        <family val="1"/>
        <charset val="204"/>
      </rPr>
      <t xml:space="preserve">
</t>
    </r>
  </si>
  <si>
    <r>
      <t xml:space="preserve">Период проживания  / Period of stay: </t>
    </r>
    <r>
      <rPr>
        <b/>
        <sz val="9"/>
        <rFont val="Times New Roman"/>
        <family val="1"/>
        <charset val="204"/>
      </rPr>
      <t xml:space="preserve">  
13.12.2024 - 26.12.2024
13.01.2025 - 20.02.2025
11.03.2025 - 31.03.2025
</t>
    </r>
  </si>
  <si>
    <r>
      <rPr>
        <b/>
        <sz val="9"/>
        <color theme="1"/>
        <rFont val="Times New Roman"/>
        <family val="1"/>
        <charset val="204"/>
      </rPr>
      <t>13.12.2024 - 31.03.2025</t>
    </r>
    <r>
      <rPr>
        <sz val="9"/>
        <color theme="1"/>
        <rFont val="Times New Roman"/>
        <family val="1"/>
        <charset val="204"/>
      </rPr>
      <t xml:space="preserve"> - 3 500 руб / сут</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</si>
  <si>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</si>
  <si>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Дополнительно в стоимость заявки добавляется стоимость ски-пасса для каждого взрослого ЕЖЕДНЕВНО  (3500 руб/сут) .
При размещении дополнительных гостей, также ЕЖЕДНЕВНО добавляется стоимость ски-пасса на каждого взрослого гостя (3500 руб/сут).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When placing additional guests, the cost of a ski pass for each adult guest is also added DAILY (3500 rubles/day).
Please add the cost of ski passes for all adults to the application immediately.
Guests purchase ski passes for children on site upon check-in.</t>
    </r>
  </si>
  <si>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</si>
  <si>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</si>
  <si>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</si>
  <si>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</si>
  <si>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</si>
  <si>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t xml:space="preserve">2. Аренда роликов на 1 час </t>
  </si>
  <si>
    <t>3. Обзорная экскурсия по высотам с 540 до 2200</t>
  </si>
  <si>
    <t xml:space="preserve">4. Посещение Леса Чудес и Фермы северных оленей для детей от 5 до 12 лет </t>
  </si>
  <si>
    <t xml:space="preserve">5. Стикер-пак в подарок </t>
  </si>
  <si>
    <t xml:space="preserve">2. Roller skate rental for 1 hour
</t>
  </si>
  <si>
    <t>3.Sightseeing tour of the heights from 540 to 2200</t>
  </si>
  <si>
    <t>4. Visit to the Forest of Wonders and Reindeer Farm for children from 5 to 12 years old</t>
  </si>
  <si>
    <t>5. Sticker pack as a gift</t>
  </si>
  <si>
    <r>
      <t>На период</t>
    </r>
    <r>
      <rPr>
        <b/>
        <sz val="9"/>
        <rFont val="Times New Roman"/>
        <family val="1"/>
        <charset val="204"/>
      </rPr>
      <t xml:space="preserve"> 
09.01.25 - 31.08.25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 09.01.25 - 31.08.25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</si>
  <si>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На период</t>
    </r>
    <r>
      <rPr>
        <b/>
        <sz val="9"/>
        <rFont val="Times New Roman"/>
        <family val="1"/>
        <charset val="204"/>
      </rPr>
      <t xml:space="preserve"> 
09.01.25 - 31.08.25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 09.01.25 - 31.08.25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</si>
  <si>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На период</t>
    </r>
    <r>
      <rPr>
        <b/>
        <sz val="9"/>
        <rFont val="Times New Roman"/>
        <family val="1"/>
        <charset val="204"/>
      </rPr>
      <t xml:space="preserve"> 
09.01.25 - 31.08.25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 09.01.25 - 31.08.25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</si>
  <si>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Период проживания: </t>
    </r>
    <r>
      <rPr>
        <b/>
        <sz val="9"/>
        <rFont val="Times New Roman"/>
        <family val="1"/>
        <charset val="204"/>
      </rPr>
      <t xml:space="preserve">  09.01.25 - 31.08.25
</t>
    </r>
    <r>
      <rPr>
        <sz val="9"/>
        <rFont val="Times New Roman"/>
        <family val="1"/>
        <charset val="204"/>
      </rPr>
      <t xml:space="preserve">Period of sales: </t>
    </r>
    <r>
      <rPr>
        <b/>
        <sz val="9"/>
        <rFont val="Times New Roman"/>
        <family val="1"/>
        <charset val="204"/>
      </rPr>
      <t xml:space="preserve"> 09.01.25 - 31.08.25</t>
    </r>
  </si>
  <si>
    <r>
      <t>Период продажи:</t>
    </r>
    <r>
      <rPr>
        <b/>
        <sz val="9"/>
        <rFont val="Times New Roman"/>
        <family val="1"/>
        <charset val="204"/>
      </rPr>
      <t xml:space="preserve"> 09.01.25 - 31.08.25</t>
    </r>
    <r>
      <rPr>
        <sz val="9"/>
        <rFont val="Times New Roman"/>
        <family val="1"/>
        <charset val="204"/>
      </rPr>
      <t xml:space="preserve">
Period of sales: </t>
    </r>
    <r>
      <rPr>
        <b/>
        <sz val="9"/>
        <rFont val="Times New Roman"/>
        <family val="1"/>
        <charset val="204"/>
      </rPr>
      <t xml:space="preserve"> 09.01.25 - 31.08.25</t>
    </r>
  </si>
  <si>
    <r>
      <t>На период</t>
    </r>
    <r>
      <rPr>
        <b/>
        <sz val="9"/>
        <rFont val="Times New Roman"/>
        <family val="1"/>
        <charset val="204"/>
      </rPr>
      <t xml:space="preserve"> 
09.01.25 - 31.08.25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rFont val="Times New Roman"/>
        <family val="1"/>
        <charset val="204"/>
      </rPr>
      <t xml:space="preserve">
</t>
    </r>
  </si>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</sst>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sz val="9"/>
      <name val="Calibri"/>
      <family val="2"/>
      <charset val="204"/>
      <scheme val="minor"/>
    </font>
    <font>
      <sz val="9"/>
      <color rgb="FFFF0000"/>
      <name val="Calibri"/>
      <family val="2"/>
      <charset val="204"/>
      <scheme val="minor"/>
    </font>
    <font>
      <sz val="10"/>
      <color rgb="FFFF0000"/>
      <name val="Calibri"/>
      <family val="2"/>
      <charset val="204"/>
      <scheme val="minor"/>
    </font>
    <font>
      <sz val="9"/>
      <color rgb="FFFF0000"/>
      <name val="Times New Roman"/>
      <family val="1"/>
      <charset val="204"/>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36">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262">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0" xfId="0" applyFont="1" applyFill="1" applyBorder="1"/>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38" fillId="3" borderId="3" xfId="0" applyFont="1" applyFill="1" applyBorder="1" applyAlignment="1">
      <alignment horizontal="left" wrapText="1"/>
    </xf>
    <xf numFmtId="0" fontId="38" fillId="3" borderId="3" xfId="0" applyFont="1" applyFill="1" applyBorder="1" applyAlignment="1">
      <alignment horizontal="left" vertical="center"/>
    </xf>
    <xf numFmtId="0" fontId="32" fillId="0" borderId="3" xfId="0" applyFont="1" applyBorder="1" applyAlignment="1">
      <alignment vertical="center" wrapText="1"/>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0" fontId="7" fillId="0" borderId="28" xfId="0" applyFont="1" applyFill="1" applyBorder="1"/>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32" fillId="0" borderId="0" xfId="1" applyFont="1" applyBorder="1" applyAlignment="1">
      <alignment horizontal="left" vertical="center"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12" xfId="0" applyFont="1" applyFill="1" applyBorder="1" applyAlignment="1">
      <alignment horizontal="left" vertical="top"/>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4"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38" fillId="4" borderId="26" xfId="0" applyFont="1" applyFill="1" applyBorder="1" applyAlignment="1">
      <alignment horizontal="left" vertical="center"/>
    </xf>
    <xf numFmtId="0" fontId="38" fillId="4" borderId="26" xfId="0" applyFont="1" applyFill="1" applyBorder="1" applyAlignment="1">
      <alignment horizontal="left" vertical="center"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14" fontId="30" fillId="0" borderId="5" xfId="0" applyNumberFormat="1" applyFont="1" applyFill="1" applyBorder="1" applyAlignment="1">
      <alignment horizontal="center" vertical="center" wrapText="1"/>
    </xf>
    <xf numFmtId="0" fontId="7" fillId="0" borderId="5" xfId="0" applyFont="1" applyFill="1" applyBorder="1"/>
    <xf numFmtId="0" fontId="61" fillId="0" borderId="33" xfId="0" applyFont="1" applyFill="1" applyBorder="1" applyAlignment="1">
      <alignment vertical="top" wrapText="1"/>
    </xf>
    <xf numFmtId="0" fontId="32" fillId="4" borderId="3" xfId="0" applyFont="1" applyFill="1" applyBorder="1" applyAlignment="1">
      <alignment horizontal="left" vertical="top" wrapText="1"/>
    </xf>
    <xf numFmtId="0" fontId="7" fillId="4" borderId="3" xfId="0" applyFont="1" applyFill="1" applyBorder="1" applyAlignment="1">
      <alignment vertical="center" wrapText="1"/>
    </xf>
    <xf numFmtId="0" fontId="7" fillId="4" borderId="3" xfId="0" applyFont="1" applyFill="1" applyBorder="1" applyAlignment="1">
      <alignment vertical="top" wrapText="1"/>
    </xf>
    <xf numFmtId="0" fontId="7" fillId="0" borderId="5" xfId="0" applyFont="1" applyFill="1" applyBorder="1" applyAlignment="1">
      <alignment horizontal="center" vertical="center" wrapText="1"/>
    </xf>
    <xf numFmtId="0" fontId="64" fillId="0" borderId="0" xfId="0" applyFont="1" applyFill="1"/>
    <xf numFmtId="0" fontId="7" fillId="0" borderId="35" xfId="0" applyFont="1" applyFill="1" applyBorder="1"/>
    <xf numFmtId="0" fontId="0" fillId="2" borderId="0" xfId="0" applyFill="1"/>
    <xf numFmtId="0" fontId="7" fillId="2" borderId="0" xfId="0" applyFont="1" applyFill="1" applyAlignment="1">
      <alignment vertical="top"/>
    </xf>
    <xf numFmtId="0" fontId="5" fillId="2" borderId="0" xfId="0" applyFont="1" applyFill="1"/>
    <xf numFmtId="0" fontId="63" fillId="2" borderId="0" xfId="0" applyFont="1" applyFill="1"/>
    <xf numFmtId="0" fontId="54" fillId="0" borderId="0" xfId="0" applyFont="1" applyFill="1"/>
    <xf numFmtId="0" fontId="64" fillId="0" borderId="0" xfId="0" applyFont="1" applyAlignment="1"/>
    <xf numFmtId="14" fontId="30" fillId="4" borderId="28" xfId="0" applyNumberFormat="1" applyFont="1" applyFill="1" applyBorder="1" applyAlignment="1">
      <alignment horizontal="center"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4" borderId="13" xfId="0" applyFont="1" applyFill="1" applyBorder="1" applyAlignment="1">
      <alignment horizontal="left" vertical="top" wrapText="1"/>
    </xf>
    <xf numFmtId="0" fontId="7" fillId="4" borderId="21" xfId="0" applyFont="1" applyFill="1" applyBorder="1" applyAlignment="1">
      <alignment horizontal="left" vertical="top" wrapText="1"/>
    </xf>
    <xf numFmtId="0" fontId="7" fillId="4" borderId="34"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0" borderId="26" xfId="0" applyFont="1" applyFill="1" applyBorder="1" applyAlignment="1">
      <alignment horizontal="left" wrapText="1"/>
    </xf>
    <xf numFmtId="0" fontId="32" fillId="0"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36" fillId="2" borderId="0" xfId="0" applyFont="1" applyFill="1" applyAlignment="1">
      <alignment horizontal="left" vertical="center"/>
    </xf>
  </cellXfs>
  <cellStyles count="6">
    <cellStyle name="Обычный" xfId="0" builtinId="0"/>
    <cellStyle name="Обычный 2" xfId="1"/>
    <cellStyle name="Обычный 3 2" xfId="2"/>
    <cellStyle name="Обычный 4" xfId="3"/>
    <cellStyle name="Обычный 4 2" xfId="4"/>
    <cellStyle name="Обычный 4 3" xfId="5"/>
  </cellStyles>
  <dxfs count="0"/>
  <tableStyles count="0" defaultTableStyle="TableStyleMedium9" defaultPivotStyle="PivotStyleLight16"/>
  <colors>
    <mruColors>
      <color rgb="FFFFCCFF"/>
      <color rgb="FFFF99FF"/>
      <color rgb="FFCCECFF"/>
      <color rgb="FFB2E4A4"/>
      <color rgb="FF00CC66"/>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21</xdr:col>
      <xdr:colOff>236103</xdr:colOff>
      <xdr:row>71</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2992100"/>
          <a:ext cx="16171428" cy="3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21</xdr:col>
      <xdr:colOff>7503</xdr:colOff>
      <xdr:row>71</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2934950"/>
          <a:ext cx="16171428" cy="35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20</xdr:col>
      <xdr:colOff>521853</xdr:colOff>
      <xdr:row>69</xdr:row>
      <xdr:rowOff>66227</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12934950"/>
          <a:ext cx="16171428" cy="35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20</xdr:col>
      <xdr:colOff>521853</xdr:colOff>
      <xdr:row>71</xdr:row>
      <xdr:rowOff>75752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13087350"/>
          <a:ext cx="16171428" cy="35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20</xdr:col>
      <xdr:colOff>340878</xdr:colOff>
      <xdr:row>70</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2934950"/>
          <a:ext cx="16171428" cy="35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4"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23" t="s">
        <v>157</v>
      </c>
    </row>
    <row r="26" spans="1:76" s="14" customFormat="1" ht="12.75" customHeight="1" x14ac:dyDescent="0.2">
      <c r="A26" s="223"/>
    </row>
    <row r="27" spans="1:76" s="11" customFormat="1" ht="12.75" customHeight="1" x14ac:dyDescent="0.2">
      <c r="A27" s="223"/>
    </row>
    <row r="28" spans="1:76" s="1" customFormat="1" x14ac:dyDescent="0.2"/>
    <row r="29" spans="1:76" s="76" customFormat="1" ht="12.75" customHeight="1" x14ac:dyDescent="0.2">
      <c r="A29" s="137" t="s">
        <v>58</v>
      </c>
    </row>
    <row r="30" spans="1:76" s="108" customFormat="1" ht="35.25" customHeight="1" x14ac:dyDescent="0.2">
      <c r="A30" s="150" t="s">
        <v>163</v>
      </c>
    </row>
    <row r="31" spans="1:76" s="108" customFormat="1" ht="35.25" customHeight="1" x14ac:dyDescent="0.2">
      <c r="A31" s="150" t="s">
        <v>188</v>
      </c>
    </row>
    <row r="32" spans="1:76"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24" t="s">
        <v>224</v>
      </c>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x14ac:dyDescent="0.2">
      <c r="A46" s="225"/>
    </row>
    <row r="47" spans="1:1" ht="35.25" customHeight="1" x14ac:dyDescent="0.2">
      <c r="A47" s="225"/>
    </row>
    <row r="48" spans="1:1" x14ac:dyDescent="0.2">
      <c r="A48" s="225"/>
    </row>
    <row r="49" spans="1:1" x14ac:dyDescent="0.2">
      <c r="A49" s="225"/>
    </row>
    <row r="50" spans="1:1" x14ac:dyDescent="0.2">
      <c r="A50" s="225"/>
    </row>
    <row r="51" spans="1:1" x14ac:dyDescent="0.2">
      <c r="A51" s="225"/>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33" t="s">
        <v>45</v>
      </c>
      <c r="B19" s="234"/>
      <c r="C19" s="234"/>
      <c r="D19" s="234"/>
      <c r="E19" s="234"/>
      <c r="F19" s="234"/>
    </row>
    <row r="20" spans="1:47" customFormat="1" ht="12.75" customHeight="1" x14ac:dyDescent="0.2">
      <c r="A20" s="235"/>
      <c r="B20" s="236"/>
      <c r="C20" s="236"/>
      <c r="D20" s="236"/>
      <c r="E20" s="236"/>
      <c r="F20" s="236"/>
    </row>
    <row r="21" spans="1:47" customFormat="1" ht="15" customHeight="1" thickBot="1" x14ac:dyDescent="0.25">
      <c r="A21" s="237"/>
      <c r="B21" s="238"/>
      <c r="C21" s="238"/>
      <c r="D21" s="238"/>
      <c r="E21" s="238"/>
      <c r="F21" s="238"/>
    </row>
    <row r="22" spans="1:47" customFormat="1" ht="12.75" x14ac:dyDescent="0.2">
      <c r="A22" s="1"/>
      <c r="B22" s="2"/>
      <c r="C22" s="2"/>
    </row>
    <row r="23" spans="1:47" customFormat="1" ht="15" x14ac:dyDescent="0.2">
      <c r="A23" s="230" t="s">
        <v>32</v>
      </c>
      <c r="B23" s="230"/>
      <c r="C23" s="230"/>
    </row>
    <row r="24" spans="1:47" customFormat="1" ht="15" x14ac:dyDescent="0.2">
      <c r="A24" s="230" t="s">
        <v>33</v>
      </c>
      <c r="B24" s="230"/>
      <c r="C24" s="230"/>
    </row>
    <row r="25" spans="1:47" customFormat="1" ht="15" customHeight="1" x14ac:dyDescent="0.2"/>
    <row r="26" spans="1:47" customFormat="1" ht="12.75" x14ac:dyDescent="0.2">
      <c r="A26" s="231" t="s">
        <v>34</v>
      </c>
      <c r="B26" s="232"/>
      <c r="C26" s="232"/>
      <c r="D26" s="232"/>
      <c r="E26" s="232"/>
      <c r="F26" s="232"/>
      <c r="G26" s="232"/>
      <c r="H26" s="232"/>
      <c r="I26" s="232"/>
    </row>
    <row r="27" spans="1:47" customFormat="1" ht="12.75" x14ac:dyDescent="0.2">
      <c r="A27" s="232"/>
      <c r="B27" s="232"/>
      <c r="C27" s="232"/>
      <c r="D27" s="232"/>
      <c r="E27" s="232"/>
      <c r="F27" s="232"/>
      <c r="G27" s="232"/>
      <c r="H27" s="232"/>
      <c r="I27" s="232"/>
    </row>
    <row r="28" spans="1:47" customFormat="1" ht="12.75" x14ac:dyDescent="0.2">
      <c r="A28" s="232"/>
      <c r="B28" s="232"/>
      <c r="C28" s="232"/>
      <c r="D28" s="232"/>
      <c r="E28" s="232"/>
      <c r="F28" s="232"/>
      <c r="G28" s="232"/>
      <c r="H28" s="232"/>
      <c r="I28" s="232"/>
    </row>
    <row r="29" spans="1:47" customFormat="1" ht="12.75" x14ac:dyDescent="0.2">
      <c r="A29" s="232"/>
      <c r="B29" s="232"/>
      <c r="C29" s="232"/>
      <c r="D29" s="232"/>
      <c r="E29" s="232"/>
      <c r="F29" s="232"/>
      <c r="G29" s="232"/>
      <c r="H29" s="232"/>
      <c r="I29" s="232"/>
    </row>
    <row r="30" spans="1:47" customFormat="1" ht="12.75" x14ac:dyDescent="0.2">
      <c r="A30" s="232"/>
      <c r="B30" s="232"/>
      <c r="C30" s="232"/>
      <c r="D30" s="232"/>
      <c r="E30" s="232"/>
      <c r="F30" s="232"/>
      <c r="G30" s="232"/>
      <c r="H30" s="232"/>
      <c r="I30" s="232"/>
    </row>
    <row r="31" spans="1:47" customFormat="1" ht="12.75" x14ac:dyDescent="0.2">
      <c r="A31" s="232"/>
      <c r="B31" s="232"/>
      <c r="C31" s="232"/>
      <c r="D31" s="232"/>
      <c r="E31" s="232"/>
      <c r="F31" s="232"/>
      <c r="G31" s="232"/>
      <c r="H31" s="232"/>
      <c r="I31" s="232"/>
    </row>
    <row r="32" spans="1:47" customFormat="1" ht="12.75" x14ac:dyDescent="0.2">
      <c r="A32" s="232"/>
      <c r="B32" s="232"/>
      <c r="C32" s="232"/>
      <c r="D32" s="232"/>
      <c r="E32" s="232"/>
      <c r="F32" s="232"/>
      <c r="G32" s="232"/>
      <c r="H32" s="232"/>
      <c r="I32" s="232"/>
    </row>
    <row r="33" spans="1:9" customFormat="1" ht="270.75" customHeight="1" x14ac:dyDescent="0.2">
      <c r="A33" s="232"/>
      <c r="B33" s="232"/>
      <c r="C33" s="232"/>
      <c r="D33" s="232"/>
      <c r="E33" s="232"/>
      <c r="F33" s="232"/>
      <c r="G33" s="232"/>
      <c r="H33" s="232"/>
      <c r="I33" s="232"/>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239" t="s">
        <v>25</v>
      </c>
    </row>
    <row r="53" spans="1:1" s="5" customFormat="1" ht="12.75" x14ac:dyDescent="0.2">
      <c r="A53" s="240"/>
    </row>
    <row r="54" spans="1:1" s="5" customFormat="1" ht="12.75" x14ac:dyDescent="0.2">
      <c r="A54" s="240"/>
    </row>
    <row r="55" spans="1:1" s="5" customFormat="1" ht="12.75" x14ac:dyDescent="0.2">
      <c r="A55" s="240"/>
    </row>
    <row r="56" spans="1:1" s="5" customFormat="1" ht="12.75" x14ac:dyDescent="0.2">
      <c r="A56" s="240"/>
    </row>
    <row r="57" spans="1:1" s="5" customFormat="1" ht="13.5" thickBot="1" x14ac:dyDescent="0.25">
      <c r="A57" s="241"/>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242" t="s">
        <v>30</v>
      </c>
    </row>
    <row r="28" spans="1:42" s="29" customFormat="1" ht="12.75" x14ac:dyDescent="0.2">
      <c r="A28" s="242"/>
    </row>
    <row r="29" spans="1:42" s="29" customFormat="1" ht="12.75" x14ac:dyDescent="0.2">
      <c r="A29" s="242"/>
    </row>
    <row r="30" spans="1:42" s="29" customFormat="1" ht="12.75" x14ac:dyDescent="0.2">
      <c r="A30" s="242"/>
    </row>
    <row r="31" spans="1:42" s="29" customFormat="1" ht="12.75" x14ac:dyDescent="0.2">
      <c r="A31" s="242"/>
    </row>
    <row r="32" spans="1:42" s="29" customFormat="1" ht="12.75" x14ac:dyDescent="0.2">
      <c r="A32" s="242"/>
    </row>
    <row r="33" spans="1:1" s="29" customFormat="1" ht="12.75" x14ac:dyDescent="0.2">
      <c r="A33" s="242"/>
    </row>
    <row r="34" spans="1:1" s="29" customFormat="1" ht="12.75" x14ac:dyDescent="0.2">
      <c r="A34" s="242"/>
    </row>
    <row r="35" spans="1:1" s="29" customFormat="1" ht="12.75" x14ac:dyDescent="0.2">
      <c r="A35" s="242"/>
    </row>
    <row r="36" spans="1:1" s="29" customFormat="1" ht="12.75" x14ac:dyDescent="0.2">
      <c r="A36" s="242"/>
    </row>
    <row r="37" spans="1:1" s="29" customFormat="1" ht="12.75" x14ac:dyDescent="0.2">
      <c r="A37" s="242"/>
    </row>
    <row r="38" spans="1:1" s="29" customFormat="1" ht="12.75" x14ac:dyDescent="0.2">
      <c r="A38" s="242"/>
    </row>
    <row r="39" spans="1:1" s="29" customFormat="1" ht="12.75" x14ac:dyDescent="0.2">
      <c r="A39" s="242"/>
    </row>
    <row r="40" spans="1:1" s="29" customFormat="1" ht="12.75" x14ac:dyDescent="0.2">
      <c r="A40" s="242"/>
    </row>
    <row r="41" spans="1:1" s="29" customFormat="1" ht="12.75" x14ac:dyDescent="0.2">
      <c r="A41" s="242"/>
    </row>
    <row r="42" spans="1:1" x14ac:dyDescent="0.2">
      <c r="A42" s="242"/>
    </row>
    <row r="43" spans="1:1" x14ac:dyDescent="0.2">
      <c r="A43" s="242"/>
    </row>
    <row r="44" spans="1:1" x14ac:dyDescent="0.2">
      <c r="A44" s="242"/>
    </row>
    <row r="45" spans="1:1" x14ac:dyDescent="0.2">
      <c r="A45" s="242"/>
    </row>
    <row r="46" spans="1:1" x14ac:dyDescent="0.2">
      <c r="A46" s="242"/>
    </row>
    <row r="47" spans="1:1" x14ac:dyDescent="0.2">
      <c r="A47" s="242"/>
    </row>
    <row r="48" spans="1:1" x14ac:dyDescent="0.2">
      <c r="A48" s="242"/>
    </row>
    <row r="49" spans="1:1" x14ac:dyDescent="0.2">
      <c r="A49" s="242"/>
    </row>
    <row r="50" spans="1:1" x14ac:dyDescent="0.2">
      <c r="A50" s="242"/>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33" t="s">
        <v>45</v>
      </c>
      <c r="B19" s="234"/>
      <c r="C19" s="234"/>
      <c r="D19" s="234"/>
      <c r="E19" s="234"/>
      <c r="F19" s="234"/>
    </row>
    <row r="20" spans="1:46" customFormat="1" ht="12.75" x14ac:dyDescent="0.2">
      <c r="A20" s="235"/>
      <c r="B20" s="236"/>
      <c r="C20" s="236"/>
      <c r="D20" s="236"/>
      <c r="E20" s="236"/>
      <c r="F20" s="236"/>
    </row>
    <row r="21" spans="1:46" customFormat="1" ht="13.5" thickBot="1" x14ac:dyDescent="0.25">
      <c r="A21" s="237"/>
      <c r="B21" s="238"/>
      <c r="C21" s="238"/>
      <c r="D21" s="238"/>
      <c r="E21" s="238"/>
      <c r="F21" s="238"/>
    </row>
    <row r="22" spans="1:46" customFormat="1" ht="12.75" x14ac:dyDescent="0.2">
      <c r="A22" s="1"/>
      <c r="B22" s="1"/>
      <c r="C22" s="2"/>
      <c r="D22" s="2"/>
      <c r="E22" s="2"/>
    </row>
    <row r="23" spans="1:46" customFormat="1" ht="15" x14ac:dyDescent="0.2">
      <c r="A23" s="230" t="s">
        <v>32</v>
      </c>
      <c r="B23" s="230"/>
      <c r="C23" s="230"/>
      <c r="D23" s="230"/>
      <c r="E23" s="230"/>
    </row>
    <row r="24" spans="1:46" customFormat="1" ht="15" x14ac:dyDescent="0.2">
      <c r="A24" s="230" t="s">
        <v>33</v>
      </c>
      <c r="B24" s="230"/>
      <c r="C24" s="230"/>
      <c r="D24" s="230"/>
      <c r="E24" s="230"/>
    </row>
    <row r="25" spans="1:46" customFormat="1" ht="15" customHeight="1" x14ac:dyDescent="0.2"/>
    <row r="26" spans="1:46" customFormat="1" ht="12.75" x14ac:dyDescent="0.2">
      <c r="A26" s="231" t="s">
        <v>34</v>
      </c>
      <c r="B26" s="231"/>
      <c r="C26" s="232"/>
      <c r="D26" s="232"/>
      <c r="E26" s="232"/>
      <c r="F26" s="232"/>
      <c r="G26" s="232"/>
      <c r="H26" s="232"/>
    </row>
    <row r="27" spans="1:46" customFormat="1" ht="12.75" x14ac:dyDescent="0.2">
      <c r="A27" s="232"/>
      <c r="B27" s="232"/>
      <c r="C27" s="232"/>
      <c r="D27" s="232"/>
      <c r="E27" s="232"/>
      <c r="F27" s="232"/>
      <c r="G27" s="232"/>
      <c r="H27" s="232"/>
    </row>
    <row r="28" spans="1:46" customFormat="1" ht="12.75" x14ac:dyDescent="0.2">
      <c r="A28" s="232"/>
      <c r="B28" s="232"/>
      <c r="C28" s="232"/>
      <c r="D28" s="232"/>
      <c r="E28" s="232"/>
      <c r="F28" s="232"/>
      <c r="G28" s="232"/>
      <c r="H28" s="232"/>
    </row>
    <row r="29" spans="1:46" customFormat="1" ht="12.75" x14ac:dyDescent="0.2">
      <c r="A29" s="232"/>
      <c r="B29" s="232"/>
      <c r="C29" s="232"/>
      <c r="D29" s="232"/>
      <c r="E29" s="232"/>
      <c r="F29" s="232"/>
      <c r="G29" s="232"/>
      <c r="H29" s="232"/>
    </row>
    <row r="30" spans="1:46" customFormat="1" ht="12.75" x14ac:dyDescent="0.2">
      <c r="A30" s="232"/>
      <c r="B30" s="232"/>
      <c r="C30" s="232"/>
      <c r="D30" s="232"/>
      <c r="E30" s="232"/>
      <c r="F30" s="232"/>
      <c r="G30" s="232"/>
      <c r="H30" s="232"/>
    </row>
    <row r="31" spans="1:46" customFormat="1" ht="12.75" x14ac:dyDescent="0.2">
      <c r="A31" s="232"/>
      <c r="B31" s="232"/>
      <c r="C31" s="232"/>
      <c r="D31" s="232"/>
      <c r="E31" s="232"/>
      <c r="F31" s="232"/>
      <c r="G31" s="232"/>
      <c r="H31" s="232"/>
    </row>
    <row r="32" spans="1:46" customFormat="1" ht="12.75" x14ac:dyDescent="0.2">
      <c r="A32" s="232"/>
      <c r="B32" s="232"/>
      <c r="C32" s="232"/>
      <c r="D32" s="232"/>
      <c r="E32" s="232"/>
      <c r="F32" s="232"/>
      <c r="G32" s="232"/>
      <c r="H32" s="232"/>
    </row>
    <row r="33" spans="1:8" customFormat="1" ht="270.75" customHeight="1" x14ac:dyDescent="0.2">
      <c r="A33" s="232"/>
      <c r="B33" s="232"/>
      <c r="C33" s="232"/>
      <c r="D33" s="232"/>
      <c r="E33" s="232"/>
      <c r="F33" s="232"/>
      <c r="G33" s="232"/>
      <c r="H33" s="232"/>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243" t="s">
        <v>156</v>
      </c>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5"/>
    </row>
    <row r="33" spans="1:70" ht="18" customHeight="1" x14ac:dyDescent="0.2">
      <c r="A33" s="246"/>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8"/>
    </row>
    <row r="34" spans="1:70" ht="12" customHeight="1" x14ac:dyDescent="0.2">
      <c r="A34" s="249"/>
      <c r="B34" s="250"/>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1"/>
    </row>
    <row r="35" spans="1:70" ht="12" customHeight="1" x14ac:dyDescent="0.2">
      <c r="A35" s="2"/>
    </row>
    <row r="36" spans="1:70" ht="12" customHeight="1" x14ac:dyDescent="0.2">
      <c r="A36" s="223" t="s">
        <v>157</v>
      </c>
    </row>
    <row r="37" spans="1:70" ht="12" customHeight="1" x14ac:dyDescent="0.2">
      <c r="A37" s="223"/>
    </row>
    <row r="38" spans="1:70" ht="12" customHeight="1" x14ac:dyDescent="0.2">
      <c r="A38" s="223"/>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2"/>
      <c r="BE11" s="122"/>
    </row>
    <row r="12" spans="1:70" ht="17.25" customHeight="1" x14ac:dyDescent="0.2">
      <c r="A12" s="243" t="s">
        <v>156</v>
      </c>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5"/>
    </row>
    <row r="13" spans="1:70" ht="15" customHeight="1" x14ac:dyDescent="0.2">
      <c r="A13" s="246"/>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8"/>
    </row>
    <row r="14" spans="1:70" x14ac:dyDescent="0.2">
      <c r="A14" s="249"/>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1"/>
    </row>
    <row r="15" spans="1:70" x14ac:dyDescent="0.2">
      <c r="A15" s="2"/>
    </row>
    <row r="16" spans="1:70" x14ac:dyDescent="0.2">
      <c r="A16" s="223" t="s">
        <v>157</v>
      </c>
    </row>
    <row r="17" spans="1:24" x14ac:dyDescent="0.2">
      <c r="A17" s="223"/>
    </row>
    <row r="18" spans="1:24" x14ac:dyDescent="0.2">
      <c r="A18" s="223"/>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9" customFormat="1" ht="15.75" customHeight="1" x14ac:dyDescent="0.2">
      <c r="A2" s="130" t="s">
        <v>155</v>
      </c>
      <c r="B2" s="127"/>
      <c r="C2" s="127"/>
      <c r="D2" s="127"/>
      <c r="E2" s="128"/>
      <c r="F2" s="128"/>
      <c r="G2" s="128"/>
      <c r="H2" s="128"/>
      <c r="I2" s="128"/>
      <c r="J2" s="128"/>
      <c r="K2" s="128"/>
      <c r="L2" s="128"/>
      <c r="M2" s="128"/>
      <c r="N2" s="128"/>
      <c r="O2" s="128"/>
      <c r="P2" s="128"/>
      <c r="Q2" s="128"/>
      <c r="R2" s="128"/>
      <c r="S2" s="128"/>
      <c r="T2" s="128"/>
      <c r="U2" s="128"/>
      <c r="V2" s="128"/>
      <c r="W2" s="128"/>
      <c r="X2" s="128"/>
      <c r="Y2" s="128"/>
      <c r="Z2" s="128"/>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243" t="s">
        <v>156</v>
      </c>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5"/>
    </row>
    <row r="13" spans="1:70" ht="16.5" customHeight="1" x14ac:dyDescent="0.2">
      <c r="A13" s="246"/>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8"/>
    </row>
    <row r="14" spans="1:70" x14ac:dyDescent="0.2">
      <c r="A14" s="249"/>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1"/>
    </row>
    <row r="15" spans="1:70" x14ac:dyDescent="0.2">
      <c r="A15" s="2"/>
    </row>
    <row r="16" spans="1:70" x14ac:dyDescent="0.2">
      <c r="A16" s="223" t="s">
        <v>157</v>
      </c>
    </row>
    <row r="17" spans="1:24" x14ac:dyDescent="0.2">
      <c r="A17" s="223"/>
    </row>
    <row r="18" spans="1:24" x14ac:dyDescent="0.2">
      <c r="A18" s="223"/>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3"/>
  <sheetViews>
    <sheetView zoomScaleNormal="100" workbookViewId="0">
      <pane xSplit="1" topLeftCell="B1" activePane="topRight" state="frozen"/>
      <selection activeCell="BE26" sqref="BE26:BE27"/>
      <selection pane="topRight" activeCell="BH15" sqref="BH15"/>
    </sheetView>
  </sheetViews>
  <sheetFormatPr defaultColWidth="10" defaultRowHeight="12" x14ac:dyDescent="0.2"/>
  <cols>
    <col min="1" max="1" width="42" style="1" customWidth="1"/>
    <col min="2" max="16384" width="10" style="2"/>
  </cols>
  <sheetData>
    <row r="1" spans="1:61" s="5" customFormat="1" ht="25.5" customHeight="1" x14ac:dyDescent="0.2">
      <c r="A1" s="47" t="s">
        <v>50</v>
      </c>
    </row>
    <row r="2" spans="1:61" s="5" customFormat="1" ht="12.75" x14ac:dyDescent="0.2">
      <c r="A2" s="6" t="s">
        <v>176</v>
      </c>
    </row>
    <row r="3" spans="1:61" s="11" customFormat="1" ht="28.5" customHeight="1" x14ac:dyDescent="0.2">
      <c r="A3" s="74" t="s">
        <v>52</v>
      </c>
      <c r="B3" s="73">
        <f>'BAR BB| Open rates'!B3</f>
        <v>45700</v>
      </c>
      <c r="C3" s="73">
        <f>'BAR BB| Open rates'!C3</f>
        <v>45701</v>
      </c>
      <c r="D3" s="73">
        <f>'BAR BB| Open rates'!D3</f>
        <v>45702</v>
      </c>
      <c r="E3" s="73">
        <f>'BAR BB| Open rates'!E3</f>
        <v>45703</v>
      </c>
      <c r="F3" s="73">
        <f>'BAR BB| Open rates'!F3</f>
        <v>45708</v>
      </c>
      <c r="G3" s="73">
        <f>'BAR BB| Open rates'!G3</f>
        <v>45709</v>
      </c>
      <c r="H3" s="73">
        <f>'BAR BB| Open rates'!H3</f>
        <v>45710</v>
      </c>
      <c r="I3" s="73">
        <f>'BAR BB| Open rates'!I3</f>
        <v>45711</v>
      </c>
      <c r="J3" s="73">
        <f>'BAR BB| Open rates'!J3</f>
        <v>45712</v>
      </c>
      <c r="K3" s="73">
        <f>'BAR BB| Open rates'!K3</f>
        <v>45713</v>
      </c>
      <c r="L3" s="73">
        <f>'BAR BB| Open rates'!L3</f>
        <v>45714</v>
      </c>
      <c r="M3" s="73">
        <f>'BAR BB| Open rates'!M3</f>
        <v>45715</v>
      </c>
      <c r="N3" s="73">
        <f>'BAR BB| Open rates'!N3</f>
        <v>45717</v>
      </c>
      <c r="O3" s="73">
        <f>'BAR BB| Open rates'!O3</f>
        <v>45719</v>
      </c>
      <c r="P3" s="73">
        <f>'BAR BB| Open rates'!P3</f>
        <v>45723</v>
      </c>
      <c r="Q3" s="73">
        <f>'BAR BB| Open rates'!Q3</f>
        <v>45725</v>
      </c>
      <c r="R3" s="73">
        <f>'BAR BB| Open rates'!R3</f>
        <v>45727</v>
      </c>
      <c r="S3" s="73">
        <f>'BAR BB| Open rates'!S3</f>
        <v>45732</v>
      </c>
      <c r="T3" s="73">
        <f>'BAR BB| Open rates'!T3</f>
        <v>45737</v>
      </c>
      <c r="U3" s="73">
        <f>'BAR BB| Open rates'!U3</f>
        <v>45739</v>
      </c>
      <c r="V3" s="73">
        <f>'BAR BB| Open rates'!V3</f>
        <v>45746</v>
      </c>
      <c r="W3" s="73">
        <f>'BAR BB| Open rates'!W3</f>
        <v>45748</v>
      </c>
      <c r="X3" s="73">
        <f>'BAR BB| Open rates'!X3</f>
        <v>45753</v>
      </c>
      <c r="Y3" s="73">
        <f>'BAR BB| Open rates'!Y3</f>
        <v>45758</v>
      </c>
      <c r="Z3" s="73">
        <f>'BAR BB| Open rates'!Z3</f>
        <v>45760</v>
      </c>
      <c r="AA3" s="73">
        <f>'BAR BB| Open rates'!AA3</f>
        <v>45765</v>
      </c>
      <c r="AB3" s="73">
        <f>'BAR BB| Open rates'!AB3</f>
        <v>45767</v>
      </c>
      <c r="AC3" s="73">
        <f>'BAR BB| Open rates'!AC3</f>
        <v>45769</v>
      </c>
      <c r="AD3" s="73">
        <f>'BAR BB| Open rates'!AD3</f>
        <v>45772</v>
      </c>
      <c r="AE3" s="73">
        <f>'BAR BB| Open rates'!AE3</f>
        <v>45778</v>
      </c>
      <c r="AF3" s="73">
        <f>'BAR BB| Open rates'!AF3</f>
        <v>45781</v>
      </c>
      <c r="AG3" s="73">
        <f>'BAR BB| Open rates'!AG3</f>
        <v>45785</v>
      </c>
      <c r="AH3" s="73">
        <f>'BAR BB| Open rates'!AH3</f>
        <v>45788</v>
      </c>
      <c r="AI3" s="73">
        <f>'BAR BB| Open rates'!AI3</f>
        <v>45793</v>
      </c>
      <c r="AJ3" s="73">
        <f>'BAR BB| Open rates'!AJ3</f>
        <v>45795</v>
      </c>
      <c r="AK3" s="73">
        <f>'BAR BB| Open rates'!AK3</f>
        <v>45800</v>
      </c>
      <c r="AL3" s="73">
        <f>'BAR BB| Open rates'!AL3</f>
        <v>45802</v>
      </c>
      <c r="AM3" s="73">
        <f>'BAR BB| Open rates'!AM3</f>
        <v>45807</v>
      </c>
      <c r="AN3" s="73">
        <f>'BAR BB| Open rates'!AN3</f>
        <v>45809</v>
      </c>
      <c r="AO3" s="73">
        <f>'BAR BB| Open rates'!AO3</f>
        <v>45810</v>
      </c>
      <c r="AP3" s="73">
        <f>'BAR BB| Open rates'!AP3</f>
        <v>45815</v>
      </c>
      <c r="AQ3" s="73">
        <f>'BAR BB| Open rates'!AQ3</f>
        <v>45817</v>
      </c>
      <c r="AR3" s="73">
        <f>'BAR BB| Open rates'!AR3</f>
        <v>45821</v>
      </c>
      <c r="AS3" s="73">
        <f>'BAR BB| Open rates'!AS3</f>
        <v>45823</v>
      </c>
      <c r="AT3" s="73">
        <f>'BAR BB| Open rates'!AT3</f>
        <v>45828</v>
      </c>
      <c r="AU3" s="73">
        <f>'BAR BB| Open rates'!AU3</f>
        <v>45836</v>
      </c>
      <c r="AV3" s="73">
        <f>'BAR BB| Open rates'!AV3</f>
        <v>45839</v>
      </c>
      <c r="AW3" s="73">
        <f>'BAR BB| Open rates'!AW3</f>
        <v>45851</v>
      </c>
      <c r="AX3" s="73">
        <f>'BAR BB| Open rates'!AX3</f>
        <v>45852</v>
      </c>
      <c r="AY3" s="73">
        <f>'BAR BB| Open rates'!AY3</f>
        <v>45858</v>
      </c>
      <c r="AZ3" s="73">
        <f>'BAR BB| Open rates'!AZ3</f>
        <v>45863</v>
      </c>
      <c r="BA3" s="73">
        <f>'BAR BB| Open rates'!BA3</f>
        <v>45865</v>
      </c>
      <c r="BB3" s="73">
        <f>'BAR BB| Open rates'!BB3</f>
        <v>45870</v>
      </c>
      <c r="BC3" s="73">
        <f>'BAR BB| Open rates'!BC3</f>
        <v>45872</v>
      </c>
      <c r="BD3" s="73">
        <f>'BAR BB| Open rates'!BD3</f>
        <v>45877</v>
      </c>
      <c r="BE3" s="73">
        <f>'BAR BB| Open rates'!BE3</f>
        <v>45879</v>
      </c>
      <c r="BF3" s="73">
        <f>'BAR BB| Open rates'!BF3</f>
        <v>45884</v>
      </c>
      <c r="BG3" s="73">
        <f>'BAR BB| Open rates'!BG3</f>
        <v>45886</v>
      </c>
      <c r="BH3" s="73">
        <f>'BAR BB| Open rates'!BH3</f>
        <v>45891</v>
      </c>
      <c r="BI3" s="73">
        <f>'BAR BB| Open rates'!BI3</f>
        <v>45893</v>
      </c>
    </row>
    <row r="4" spans="1:61" s="11" customFormat="1" ht="28.5" customHeight="1" x14ac:dyDescent="0.2">
      <c r="A4" s="8"/>
      <c r="B4" s="73">
        <f>'BAR BB| Open rates'!B4</f>
        <v>45700</v>
      </c>
      <c r="C4" s="73">
        <f>'BAR BB| Open rates'!C4</f>
        <v>45701</v>
      </c>
      <c r="D4" s="73">
        <f>'BAR BB| Open rates'!D4</f>
        <v>45702</v>
      </c>
      <c r="E4" s="73">
        <f>'BAR BB| Open rates'!E4</f>
        <v>45707</v>
      </c>
      <c r="F4" s="73">
        <f>'BAR BB| Open rates'!F4</f>
        <v>45708</v>
      </c>
      <c r="G4" s="73">
        <f>'BAR BB| Open rates'!G4</f>
        <v>45709</v>
      </c>
      <c r="H4" s="73">
        <f>'BAR BB| Open rates'!H4</f>
        <v>45710</v>
      </c>
      <c r="I4" s="73">
        <f>'BAR BB| Open rates'!I4</f>
        <v>45711</v>
      </c>
      <c r="J4" s="73">
        <f>'BAR BB| Open rates'!J4</f>
        <v>45712</v>
      </c>
      <c r="K4" s="73">
        <f>'BAR BB| Open rates'!K4</f>
        <v>45713</v>
      </c>
      <c r="L4" s="73">
        <f>'BAR BB| Open rates'!L4</f>
        <v>45714</v>
      </c>
      <c r="M4" s="73">
        <f>'BAR BB| Open rates'!M4</f>
        <v>45716</v>
      </c>
      <c r="N4" s="73">
        <f>'BAR BB| Open rates'!N4</f>
        <v>45718</v>
      </c>
      <c r="O4" s="73">
        <f>'BAR BB| Open rates'!O4</f>
        <v>45722</v>
      </c>
      <c r="P4" s="73">
        <f>'BAR BB| Open rates'!P4</f>
        <v>45724</v>
      </c>
      <c r="Q4" s="73">
        <f>'BAR BB| Open rates'!Q4</f>
        <v>45726</v>
      </c>
      <c r="R4" s="73">
        <f>'BAR BB| Open rates'!R4</f>
        <v>45731</v>
      </c>
      <c r="S4" s="73">
        <f>'BAR BB| Open rates'!S4</f>
        <v>45736</v>
      </c>
      <c r="T4" s="73">
        <f>'BAR BB| Open rates'!T4</f>
        <v>45738</v>
      </c>
      <c r="U4" s="73">
        <f>'BAR BB| Open rates'!U4</f>
        <v>45745</v>
      </c>
      <c r="V4" s="73">
        <f>'BAR BB| Open rates'!V4</f>
        <v>45747</v>
      </c>
      <c r="W4" s="73">
        <f>'BAR BB| Open rates'!W4</f>
        <v>45752</v>
      </c>
      <c r="X4" s="73">
        <f>'BAR BB| Open rates'!X4</f>
        <v>45757</v>
      </c>
      <c r="Y4" s="73">
        <f>'BAR BB| Open rates'!Y4</f>
        <v>45759</v>
      </c>
      <c r="Z4" s="73">
        <f>'BAR BB| Open rates'!Z4</f>
        <v>45764</v>
      </c>
      <c r="AA4" s="73">
        <f>'BAR BB| Open rates'!AA4</f>
        <v>45766</v>
      </c>
      <c r="AB4" s="73">
        <f>'BAR BB| Open rates'!AB4</f>
        <v>45768</v>
      </c>
      <c r="AC4" s="73">
        <f>'BAR BB| Open rates'!AC4</f>
        <v>45771</v>
      </c>
      <c r="AD4" s="73">
        <f>'BAR BB| Open rates'!AD4</f>
        <v>45777</v>
      </c>
      <c r="AE4" s="73">
        <f>'BAR BB| Open rates'!AE4</f>
        <v>45780</v>
      </c>
      <c r="AF4" s="73">
        <f>'BAR BB| Open rates'!AF4</f>
        <v>45784</v>
      </c>
      <c r="AG4" s="73">
        <f>'BAR BB| Open rates'!AG4</f>
        <v>45787</v>
      </c>
      <c r="AH4" s="73">
        <f>'BAR BB| Open rates'!AH4</f>
        <v>45792</v>
      </c>
      <c r="AI4" s="73">
        <f>'BAR BB| Open rates'!AI4</f>
        <v>45794</v>
      </c>
      <c r="AJ4" s="73">
        <f>'BAR BB| Open rates'!AJ4</f>
        <v>45799</v>
      </c>
      <c r="AK4" s="73">
        <f>'BAR BB| Open rates'!AK4</f>
        <v>45801</v>
      </c>
      <c r="AL4" s="73">
        <f>'BAR BB| Open rates'!AL4</f>
        <v>45806</v>
      </c>
      <c r="AM4" s="73">
        <f>'BAR BB| Open rates'!AM4</f>
        <v>45808</v>
      </c>
      <c r="AN4" s="73">
        <f>'BAR BB| Open rates'!AN4</f>
        <v>45809</v>
      </c>
      <c r="AO4" s="73">
        <f>'BAR BB| Open rates'!AO4</f>
        <v>45814</v>
      </c>
      <c r="AP4" s="73">
        <f>'BAR BB| Open rates'!AP4</f>
        <v>45816</v>
      </c>
      <c r="AQ4" s="73">
        <f>'BAR BB| Open rates'!AQ4</f>
        <v>45820</v>
      </c>
      <c r="AR4" s="73">
        <f>'BAR BB| Open rates'!AR4</f>
        <v>45822</v>
      </c>
      <c r="AS4" s="73">
        <f>'BAR BB| Open rates'!AS4</f>
        <v>45827</v>
      </c>
      <c r="AT4" s="73">
        <f>'BAR BB| Open rates'!AT4</f>
        <v>45835</v>
      </c>
      <c r="AU4" s="73">
        <f>'BAR BB| Open rates'!AU4</f>
        <v>45838</v>
      </c>
      <c r="AV4" s="73">
        <f>'BAR BB| Open rates'!AV4</f>
        <v>45850</v>
      </c>
      <c r="AW4" s="73">
        <f>'BAR BB| Open rates'!AW4</f>
        <v>45851</v>
      </c>
      <c r="AX4" s="73">
        <f>'BAR BB| Open rates'!AX4</f>
        <v>45857</v>
      </c>
      <c r="AY4" s="73">
        <f>'BAR BB| Open rates'!AY4</f>
        <v>45862</v>
      </c>
      <c r="AZ4" s="73">
        <f>'BAR BB| Open rates'!AZ4</f>
        <v>45864</v>
      </c>
      <c r="BA4" s="73">
        <f>'BAR BB| Open rates'!BA4</f>
        <v>45869</v>
      </c>
      <c r="BB4" s="73">
        <f>'BAR BB| Open rates'!BB4</f>
        <v>45871</v>
      </c>
      <c r="BC4" s="73">
        <f>'BAR BB| Open rates'!BC4</f>
        <v>45876</v>
      </c>
      <c r="BD4" s="73">
        <f>'BAR BB| Open rates'!BD4</f>
        <v>45878</v>
      </c>
      <c r="BE4" s="73">
        <f>'BAR BB| Open rates'!BE4</f>
        <v>45883</v>
      </c>
      <c r="BF4" s="73">
        <f>'BAR BB| Open rates'!BF4</f>
        <v>45885</v>
      </c>
      <c r="BG4" s="73">
        <f>'BAR BB| Open rates'!BG4</f>
        <v>45890</v>
      </c>
      <c r="BH4" s="73">
        <f>'BAR BB| Open rates'!BH4</f>
        <v>45892</v>
      </c>
      <c r="BI4" s="73">
        <f>'BAR BB| Open rates'!BI4</f>
        <v>45900</v>
      </c>
    </row>
    <row r="5" spans="1:61" s="14" customFormat="1" ht="12" customHeight="1" x14ac:dyDescent="0.2">
      <c r="A5" s="33" t="s">
        <v>53</v>
      </c>
    </row>
    <row r="6" spans="1:61" s="14" customFormat="1" ht="12" customHeight="1" x14ac:dyDescent="0.2">
      <c r="A6" s="42">
        <v>1</v>
      </c>
      <c r="B6" s="84">
        <f>'BAR BB| Open rates'!B6*0.87*0.9</f>
        <v>21845.7</v>
      </c>
      <c r="C6" s="84">
        <f>'BAR BB| Open rates'!C6*0.87*0.9</f>
        <v>21845.7</v>
      </c>
      <c r="D6" s="84">
        <f>'BAR BB| Open rates'!D6*0.87*0.9</f>
        <v>21845.7</v>
      </c>
      <c r="E6" s="84">
        <f>'BAR BB| Open rates'!E6*0.87*0.9</f>
        <v>21845.7</v>
      </c>
      <c r="F6" s="84">
        <f>'BAR BB| Open rates'!F6*0.87*0.9</f>
        <v>21845.7</v>
      </c>
      <c r="G6" s="84">
        <f>'BAR BB| Open rates'!G6*0.87*0.9</f>
        <v>21845.7</v>
      </c>
      <c r="H6" s="84">
        <f>'BAR BB| Open rates'!H6*0.87*0.9</f>
        <v>18713.7</v>
      </c>
      <c r="I6" s="84">
        <f>'BAR BB| Open rates'!I6*0.87*0.9</f>
        <v>17930.7</v>
      </c>
      <c r="J6" s="84">
        <f>'BAR BB| Open rates'!J6*0.87*0.9</f>
        <v>18713.7</v>
      </c>
      <c r="K6" s="84">
        <f>'BAR BB| Open rates'!K6*0.87*0.9</f>
        <v>18713.7</v>
      </c>
      <c r="L6" s="84">
        <f>'BAR BB| Open rates'!L6*0.87*0.9</f>
        <v>14798.7</v>
      </c>
      <c r="M6" s="84">
        <f>'BAR BB| Open rates'!M6*0.87*0.9</f>
        <v>17147.7</v>
      </c>
      <c r="N6" s="84">
        <f>'BAR BB| Open rates'!N6*0.87*0.9</f>
        <v>17147.7</v>
      </c>
      <c r="O6" s="84">
        <f>'BAR BB| Open rates'!O6*0.87*0.9</f>
        <v>12449.7</v>
      </c>
      <c r="P6" s="84">
        <f>'BAR BB| Open rates'!P6*0.87*0.9</f>
        <v>12449.7</v>
      </c>
      <c r="Q6" s="84">
        <f>'BAR BB| Open rates'!Q6*0.87*0.9</f>
        <v>9317.7000000000007</v>
      </c>
      <c r="R6" s="84">
        <f>'BAR BB| Open rates'!R6*0.87*0.9</f>
        <v>9317.7000000000007</v>
      </c>
      <c r="S6" s="84">
        <f>'BAR BB| Open rates'!S6*0.87*0.9</f>
        <v>7125.3</v>
      </c>
      <c r="T6" s="84">
        <f>'BAR BB| Open rates'!T6*0.87*0.9</f>
        <v>9317.7000000000007</v>
      </c>
      <c r="U6" s="84">
        <f>'BAR BB| Open rates'!U6*0.87*0.9</f>
        <v>7125.3</v>
      </c>
      <c r="V6" s="84">
        <f>'BAR BB| Open rates'!V6*0.87*0.9</f>
        <v>6185.7</v>
      </c>
      <c r="W6" s="84">
        <f>'BAR BB| Open rates'!W6*0.87*0.9</f>
        <v>6185.7</v>
      </c>
      <c r="X6" s="84">
        <f>'BAR BB| Open rates'!X6*0.87*0.9</f>
        <v>4384.8</v>
      </c>
      <c r="Y6" s="84">
        <f>'BAR BB| Open rates'!Y6*0.87*0.9</f>
        <v>5167.8</v>
      </c>
      <c r="Z6" s="84">
        <f>'BAR BB| Open rates'!Z6*0.87*0.9</f>
        <v>4384.8</v>
      </c>
      <c r="AA6" s="84">
        <f>'BAR BB| Open rates'!AA6*0.87*0.9</f>
        <v>5167.8</v>
      </c>
      <c r="AB6" s="84">
        <f>'BAR BB| Open rates'!AB6*0.87*0.9</f>
        <v>4384.8</v>
      </c>
      <c r="AC6" s="84">
        <f>'BAR BB| Open rates'!AC6*0.87*0.9</f>
        <v>4384.8</v>
      </c>
      <c r="AD6" s="84">
        <f>'BAR BB| Open rates'!AD6*0.87*0.9</f>
        <v>4619.7</v>
      </c>
      <c r="AE6" s="84">
        <f>'BAR BB| Open rates'!AE6*0.87*0.9</f>
        <v>5481</v>
      </c>
      <c r="AF6" s="84">
        <f>'BAR BB| Open rates'!AF6*0.87*0.9</f>
        <v>4384.8</v>
      </c>
      <c r="AG6" s="84">
        <f>'BAR BB| Open rates'!AG6*0.87*0.9</f>
        <v>5481</v>
      </c>
      <c r="AH6" s="84">
        <f>'BAR BB| Open rates'!AH6*0.87*0.9</f>
        <v>4384.8</v>
      </c>
      <c r="AI6" s="84">
        <f>'BAR BB| Open rates'!AI6*0.87*0.9</f>
        <v>5167.8</v>
      </c>
      <c r="AJ6" s="84">
        <f>'BAR BB| Open rates'!AJ6*0.87*0.9</f>
        <v>4384.8</v>
      </c>
      <c r="AK6" s="84">
        <f>'BAR BB| Open rates'!AK6*0.87*0.9</f>
        <v>5167.8</v>
      </c>
      <c r="AL6" s="84">
        <f>'BAR BB| Open rates'!AL6*0.87*0.9</f>
        <v>4384.8</v>
      </c>
      <c r="AM6" s="84">
        <f>'BAR BB| Open rates'!AM6*0.87*0.9</f>
        <v>7125.3</v>
      </c>
      <c r="AN6" s="84">
        <f>'BAR BB| Open rates'!AN6*0.87*0.9</f>
        <v>7125.3</v>
      </c>
      <c r="AO6" s="84">
        <f>'BAR BB| Open rates'!AO6*0.87*0.9</f>
        <v>5481</v>
      </c>
      <c r="AP6" s="84">
        <f>'BAR BB| Open rates'!AP6*0.87*0.9</f>
        <v>7125.3</v>
      </c>
      <c r="AQ6" s="84">
        <f>'BAR BB| Open rates'!AQ6*0.87*0.9</f>
        <v>5481</v>
      </c>
      <c r="AR6" s="84">
        <f>'BAR BB| Open rates'!AR6*0.87*0.9</f>
        <v>5481</v>
      </c>
      <c r="AS6" s="84">
        <f>'BAR BB| Open rates'!AS6*0.87*0.9</f>
        <v>4698</v>
      </c>
      <c r="AT6" s="84">
        <f>'BAR BB| Open rates'!AT6*0.87*0.9</f>
        <v>10883.7</v>
      </c>
      <c r="AU6" s="84">
        <f>'BAR BB| Open rates'!AU6*0.87*0.9</f>
        <v>4698</v>
      </c>
      <c r="AV6" s="84">
        <f>'BAR BB| Open rates'!AV6*0.87*0.9</f>
        <v>10883.7</v>
      </c>
      <c r="AW6" s="84">
        <f>'BAR BB| Open rates'!AW6*0.87*0.9</f>
        <v>10883.7</v>
      </c>
      <c r="AX6" s="84">
        <f>'BAR BB| Open rates'!AX6*0.87*0.9</f>
        <v>9317.7000000000007</v>
      </c>
      <c r="AY6" s="84">
        <f>'BAR BB| Open rates'!AY6*0.87*0.9</f>
        <v>9317.7000000000007</v>
      </c>
      <c r="AZ6" s="84">
        <f>'BAR BB| Open rates'!AZ6*0.87*0.9</f>
        <v>9317.7000000000007</v>
      </c>
      <c r="BA6" s="84">
        <f>'BAR BB| Open rates'!BA6*0.87*0.9</f>
        <v>9317.7000000000007</v>
      </c>
      <c r="BB6" s="84">
        <f>'BAR BB| Open rates'!BB6*0.87*0.9</f>
        <v>9317.7000000000007</v>
      </c>
      <c r="BC6" s="84">
        <f>'BAR BB| Open rates'!BC6*0.87*0.9</f>
        <v>9317.7000000000007</v>
      </c>
      <c r="BD6" s="84">
        <f>'BAR BB| Open rates'!BD6*0.87*0.9</f>
        <v>9317.7000000000007</v>
      </c>
      <c r="BE6" s="84">
        <f>'BAR BB| Open rates'!BE6*0.87*0.9</f>
        <v>9317.7000000000007</v>
      </c>
      <c r="BF6" s="84">
        <f>'BAR BB| Open rates'!BF6*0.87*0.9</f>
        <v>9317.7000000000007</v>
      </c>
      <c r="BG6" s="84">
        <f>'BAR BB| Open rates'!BG6*0.87*0.9</f>
        <v>8534.7000000000007</v>
      </c>
      <c r="BH6" s="84">
        <f>'BAR BB| Open rates'!BH6*0.87*0.9</f>
        <v>8534.7000000000007</v>
      </c>
      <c r="BI6" s="84">
        <f>'BAR BB| Open rates'!BI6*0.87*0.9</f>
        <v>8534.7000000000007</v>
      </c>
    </row>
    <row r="7" spans="1:61" s="14" customFormat="1" ht="12" customHeight="1" x14ac:dyDescent="0.2">
      <c r="A7" s="42">
        <v>2</v>
      </c>
      <c r="B7" s="84">
        <f>'BAR BB| Open rates'!B7*0.87*0.9</f>
        <v>23020.2</v>
      </c>
      <c r="C7" s="84">
        <f>'BAR BB| Open rates'!C7*0.87*0.9</f>
        <v>23020.2</v>
      </c>
      <c r="D7" s="84">
        <f>'BAR BB| Open rates'!D7*0.87*0.9</f>
        <v>23020.2</v>
      </c>
      <c r="E7" s="84">
        <f>'BAR BB| Open rates'!E7*0.87*0.9</f>
        <v>23020.2</v>
      </c>
      <c r="F7" s="84">
        <f>'BAR BB| Open rates'!F7*0.87*0.9</f>
        <v>23020.2</v>
      </c>
      <c r="G7" s="84">
        <f>'BAR BB| Open rates'!G7*0.87*0.9</f>
        <v>23020.2</v>
      </c>
      <c r="H7" s="84">
        <f>'BAR BB| Open rates'!H7*0.87*0.9</f>
        <v>19888.2</v>
      </c>
      <c r="I7" s="84">
        <f>'BAR BB| Open rates'!I7*0.87*0.9</f>
        <v>19105.2</v>
      </c>
      <c r="J7" s="84">
        <f>'BAR BB| Open rates'!J7*0.87*0.9</f>
        <v>19888.2</v>
      </c>
      <c r="K7" s="84">
        <f>'BAR BB| Open rates'!K7*0.87*0.9</f>
        <v>19888.2</v>
      </c>
      <c r="L7" s="84">
        <f>'BAR BB| Open rates'!L7*0.87*0.9</f>
        <v>15973.2</v>
      </c>
      <c r="M7" s="84">
        <f>'BAR BB| Open rates'!M7*0.87*0.9</f>
        <v>18322.2</v>
      </c>
      <c r="N7" s="84">
        <f>'BAR BB| Open rates'!N7*0.87*0.9</f>
        <v>18322.2</v>
      </c>
      <c r="O7" s="84">
        <f>'BAR BB| Open rates'!O7*0.87*0.9</f>
        <v>13624.2</v>
      </c>
      <c r="P7" s="84">
        <f>'BAR BB| Open rates'!P7*0.87*0.9</f>
        <v>13624.2</v>
      </c>
      <c r="Q7" s="84">
        <f>'BAR BB| Open rates'!Q7*0.87*0.9</f>
        <v>10492.2</v>
      </c>
      <c r="R7" s="84">
        <f>'BAR BB| Open rates'!R7*0.87*0.9</f>
        <v>10492.2</v>
      </c>
      <c r="S7" s="84">
        <f>'BAR BB| Open rates'!S7*0.87*0.9</f>
        <v>8299.8000000000011</v>
      </c>
      <c r="T7" s="84">
        <f>'BAR BB| Open rates'!T7*0.87*0.9</f>
        <v>10492.2</v>
      </c>
      <c r="U7" s="84">
        <f>'BAR BB| Open rates'!U7*0.87*0.9</f>
        <v>8299.8000000000011</v>
      </c>
      <c r="V7" s="84">
        <f>'BAR BB| Open rates'!V7*0.87*0.9</f>
        <v>7360.2</v>
      </c>
      <c r="W7" s="84">
        <f>'BAR BB| Open rates'!W7*0.87*0.9</f>
        <v>7360.2</v>
      </c>
      <c r="X7" s="84">
        <f>'BAR BB| Open rates'!X7*0.87*0.9</f>
        <v>5559.3</v>
      </c>
      <c r="Y7" s="84">
        <f>'BAR BB| Open rates'!Y7*0.87*0.9</f>
        <v>6342.3</v>
      </c>
      <c r="Z7" s="84">
        <f>'BAR BB| Open rates'!Z7*0.87*0.9</f>
        <v>5559.3</v>
      </c>
      <c r="AA7" s="84">
        <f>'BAR BB| Open rates'!AA7*0.87*0.9</f>
        <v>6342.3</v>
      </c>
      <c r="AB7" s="84">
        <f>'BAR BB| Open rates'!AB7*0.87*0.9</f>
        <v>5559.3</v>
      </c>
      <c r="AC7" s="84">
        <f>'BAR BB| Open rates'!AC7*0.87*0.9</f>
        <v>5559.3</v>
      </c>
      <c r="AD7" s="84">
        <f>'BAR BB| Open rates'!AD7*0.87*0.9</f>
        <v>5794.2</v>
      </c>
      <c r="AE7" s="84">
        <f>'BAR BB| Open rates'!AE7*0.87*0.9</f>
        <v>6655.5</v>
      </c>
      <c r="AF7" s="84">
        <f>'BAR BB| Open rates'!AF7*0.87*0.9</f>
        <v>5559.3</v>
      </c>
      <c r="AG7" s="84">
        <f>'BAR BB| Open rates'!AG7*0.87*0.9</f>
        <v>6655.5</v>
      </c>
      <c r="AH7" s="84">
        <f>'BAR BB| Open rates'!AH7*0.87*0.9</f>
        <v>5559.3</v>
      </c>
      <c r="AI7" s="84">
        <f>'BAR BB| Open rates'!AI7*0.87*0.9</f>
        <v>6342.3</v>
      </c>
      <c r="AJ7" s="84">
        <f>'BAR BB| Open rates'!AJ7*0.87*0.9</f>
        <v>5559.3</v>
      </c>
      <c r="AK7" s="84">
        <f>'BAR BB| Open rates'!AK7*0.87*0.9</f>
        <v>6342.3</v>
      </c>
      <c r="AL7" s="84">
        <f>'BAR BB| Open rates'!AL7*0.87*0.9</f>
        <v>5559.3</v>
      </c>
      <c r="AM7" s="84">
        <f>'BAR BB| Open rates'!AM7*0.87*0.9</f>
        <v>8299.8000000000011</v>
      </c>
      <c r="AN7" s="84">
        <f>'BAR BB| Open rates'!AN7*0.87*0.9</f>
        <v>8299.8000000000011</v>
      </c>
      <c r="AO7" s="84">
        <f>'BAR BB| Open rates'!AO7*0.87*0.9</f>
        <v>6655.5</v>
      </c>
      <c r="AP7" s="84">
        <f>'BAR BB| Open rates'!AP7*0.87*0.9</f>
        <v>8299.8000000000011</v>
      </c>
      <c r="AQ7" s="84">
        <f>'BAR BB| Open rates'!AQ7*0.87*0.9</f>
        <v>6655.5</v>
      </c>
      <c r="AR7" s="84">
        <f>'BAR BB| Open rates'!AR7*0.87*0.9</f>
        <v>6655.5</v>
      </c>
      <c r="AS7" s="84">
        <f>'BAR BB| Open rates'!AS7*0.87*0.9</f>
        <v>5872.5</v>
      </c>
      <c r="AT7" s="84">
        <f>'BAR BB| Open rates'!AT7*0.87*0.9</f>
        <v>12058.2</v>
      </c>
      <c r="AU7" s="84">
        <f>'BAR BB| Open rates'!AU7*0.87*0.9</f>
        <v>5872.5</v>
      </c>
      <c r="AV7" s="84">
        <f>'BAR BB| Open rates'!AV7*0.87*0.9</f>
        <v>12058.2</v>
      </c>
      <c r="AW7" s="84">
        <f>'BAR BB| Open rates'!AW7*0.87*0.9</f>
        <v>12058.2</v>
      </c>
      <c r="AX7" s="84">
        <f>'BAR BB| Open rates'!AX7*0.87*0.9</f>
        <v>10492.2</v>
      </c>
      <c r="AY7" s="84">
        <f>'BAR BB| Open rates'!AY7*0.87*0.9</f>
        <v>10492.2</v>
      </c>
      <c r="AZ7" s="84">
        <f>'BAR BB| Open rates'!AZ7*0.87*0.9</f>
        <v>10492.2</v>
      </c>
      <c r="BA7" s="84">
        <f>'BAR BB| Open rates'!BA7*0.87*0.9</f>
        <v>10492.2</v>
      </c>
      <c r="BB7" s="84">
        <f>'BAR BB| Open rates'!BB7*0.87*0.9</f>
        <v>10492.2</v>
      </c>
      <c r="BC7" s="84">
        <f>'BAR BB| Open rates'!BC7*0.87*0.9</f>
        <v>10492.2</v>
      </c>
      <c r="BD7" s="84">
        <f>'BAR BB| Open rates'!BD7*0.87*0.9</f>
        <v>10492.2</v>
      </c>
      <c r="BE7" s="84">
        <f>'BAR BB| Open rates'!BE7*0.87*0.9</f>
        <v>10492.2</v>
      </c>
      <c r="BF7" s="84">
        <f>'BAR BB| Open rates'!BF7*0.87*0.9</f>
        <v>10492.2</v>
      </c>
      <c r="BG7" s="84">
        <f>'BAR BB| Open rates'!BG7*0.87*0.9</f>
        <v>9709.2000000000007</v>
      </c>
      <c r="BH7" s="84">
        <f>'BAR BB| Open rates'!BH7*0.87*0.9</f>
        <v>9709.2000000000007</v>
      </c>
      <c r="BI7" s="84">
        <f>'BAR BB| Open rates'!BI7*0.87*0.9</f>
        <v>9709.2000000000007</v>
      </c>
    </row>
    <row r="8" spans="1:6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row>
    <row r="9" spans="1:61" s="14" customFormat="1" ht="12" customHeight="1" x14ac:dyDescent="0.2">
      <c r="A9" s="149">
        <v>1</v>
      </c>
      <c r="B9" s="84">
        <f>'BAR BB| Open rates'!B9*0.87*0.9</f>
        <v>26543.7</v>
      </c>
      <c r="C9" s="84">
        <f>'BAR BB| Open rates'!C9*0.87*0.9</f>
        <v>26543.7</v>
      </c>
      <c r="D9" s="84">
        <f>'BAR BB| Open rates'!D9*0.87*0.9</f>
        <v>26543.7</v>
      </c>
      <c r="E9" s="84">
        <f>'BAR BB| Open rates'!E9*0.87*0.9</f>
        <v>26543.7</v>
      </c>
      <c r="F9" s="84">
        <f>'BAR BB| Open rates'!F9*0.87*0.9</f>
        <v>26543.7</v>
      </c>
      <c r="G9" s="84">
        <f>'BAR BB| Open rates'!G9*0.87*0.9</f>
        <v>26543.7</v>
      </c>
      <c r="H9" s="84">
        <f>'BAR BB| Open rates'!H9*0.87*0.9</f>
        <v>23411.7</v>
      </c>
      <c r="I9" s="84">
        <f>'BAR BB| Open rates'!I9*0.87*0.9</f>
        <v>22628.7</v>
      </c>
      <c r="J9" s="84">
        <f>'BAR BB| Open rates'!J9*0.87*0.9</f>
        <v>23411.7</v>
      </c>
      <c r="K9" s="84">
        <f>'BAR BB| Open rates'!K9*0.87*0.9</f>
        <v>21845.7</v>
      </c>
      <c r="L9" s="84">
        <f>'BAR BB| Open rates'!L9*0.87*0.9</f>
        <v>17930.7</v>
      </c>
      <c r="M9" s="84">
        <f>'BAR BB| Open rates'!M9*0.87*0.9</f>
        <v>20279.7</v>
      </c>
      <c r="N9" s="84">
        <f>'BAR BB| Open rates'!N9*0.87*0.9</f>
        <v>20279.7</v>
      </c>
      <c r="O9" s="84">
        <f>'BAR BB| Open rates'!O9*0.87*0.9</f>
        <v>15581.7</v>
      </c>
      <c r="P9" s="84">
        <f>'BAR BB| Open rates'!P9*0.87*0.9</f>
        <v>15581.7</v>
      </c>
      <c r="Q9" s="84">
        <f>'BAR BB| Open rates'!Q9*0.87*0.9</f>
        <v>12449.7</v>
      </c>
      <c r="R9" s="84">
        <f>'BAR BB| Open rates'!R9*0.87*0.9</f>
        <v>12449.7</v>
      </c>
      <c r="S9" s="84">
        <f>'BAR BB| Open rates'!S9*0.87*0.9</f>
        <v>10257.300000000001</v>
      </c>
      <c r="T9" s="84">
        <f>'BAR BB| Open rates'!T9*0.87*0.9</f>
        <v>12449.7</v>
      </c>
      <c r="U9" s="84">
        <f>'BAR BB| Open rates'!U9*0.87*0.9</f>
        <v>10257.300000000001</v>
      </c>
      <c r="V9" s="84">
        <f>'BAR BB| Open rates'!V9*0.87*0.9</f>
        <v>9317.7000000000007</v>
      </c>
      <c r="W9" s="84">
        <f>'BAR BB| Open rates'!W9*0.87*0.9</f>
        <v>7751.7</v>
      </c>
      <c r="X9" s="84">
        <f>'BAR BB| Open rates'!X9*0.87*0.9</f>
        <v>5950.8</v>
      </c>
      <c r="Y9" s="84">
        <f>'BAR BB| Open rates'!Y9*0.87*0.9</f>
        <v>6733.8</v>
      </c>
      <c r="Z9" s="84">
        <f>'BAR BB| Open rates'!Z9*0.87*0.9</f>
        <v>5950.8</v>
      </c>
      <c r="AA9" s="84">
        <f>'BAR BB| Open rates'!AA9*0.87*0.9</f>
        <v>6733.8</v>
      </c>
      <c r="AB9" s="84">
        <f>'BAR BB| Open rates'!AB9*0.87*0.9</f>
        <v>5950.8</v>
      </c>
      <c r="AC9" s="84">
        <f>'BAR BB| Open rates'!AC9*0.87*0.9</f>
        <v>5950.8</v>
      </c>
      <c r="AD9" s="84">
        <f>'BAR BB| Open rates'!AD9*0.87*0.9</f>
        <v>6185.7</v>
      </c>
      <c r="AE9" s="84">
        <f>'BAR BB| Open rates'!AE9*0.87*0.9</f>
        <v>7047</v>
      </c>
      <c r="AF9" s="84">
        <f>'BAR BB| Open rates'!AF9*0.87*0.9</f>
        <v>5950.8</v>
      </c>
      <c r="AG9" s="84">
        <f>'BAR BB| Open rates'!AG9*0.87*0.9</f>
        <v>7047</v>
      </c>
      <c r="AH9" s="84">
        <f>'BAR BB| Open rates'!AH9*0.87*0.9</f>
        <v>5950.8</v>
      </c>
      <c r="AI9" s="84">
        <f>'BAR BB| Open rates'!AI9*0.87*0.9</f>
        <v>6733.8</v>
      </c>
      <c r="AJ9" s="84">
        <f>'BAR BB| Open rates'!AJ9*0.87*0.9</f>
        <v>5950.8</v>
      </c>
      <c r="AK9" s="84">
        <f>'BAR BB| Open rates'!AK9*0.87*0.9</f>
        <v>6733.8</v>
      </c>
      <c r="AL9" s="84">
        <f>'BAR BB| Open rates'!AL9*0.87*0.9</f>
        <v>5950.8</v>
      </c>
      <c r="AM9" s="84">
        <f>'BAR BB| Open rates'!AM9*0.87*0.9</f>
        <v>8691.3000000000011</v>
      </c>
      <c r="AN9" s="84">
        <f>'BAR BB| Open rates'!AN9*0.87*0.9</f>
        <v>8691.3000000000011</v>
      </c>
      <c r="AO9" s="84">
        <f>'BAR BB| Open rates'!AO9*0.87*0.9</f>
        <v>7047</v>
      </c>
      <c r="AP9" s="84">
        <f>'BAR BB| Open rates'!AP9*0.87*0.9</f>
        <v>8691.3000000000011</v>
      </c>
      <c r="AQ9" s="84">
        <f>'BAR BB| Open rates'!AQ9*0.87*0.9</f>
        <v>7047</v>
      </c>
      <c r="AR9" s="84">
        <f>'BAR BB| Open rates'!AR9*0.87*0.9</f>
        <v>7047</v>
      </c>
      <c r="AS9" s="84">
        <f>'BAR BB| Open rates'!AS9*0.87*0.9</f>
        <v>6264</v>
      </c>
      <c r="AT9" s="84">
        <f>'BAR BB| Open rates'!AT9*0.87*0.9</f>
        <v>12449.7</v>
      </c>
      <c r="AU9" s="84">
        <f>'BAR BB| Open rates'!AU9*0.87*0.9</f>
        <v>6264</v>
      </c>
      <c r="AV9" s="84">
        <f>'BAR BB| Open rates'!AV9*0.87*0.9</f>
        <v>12449.7</v>
      </c>
      <c r="AW9" s="84">
        <f>'BAR BB| Open rates'!AW9*0.87*0.9</f>
        <v>12449.7</v>
      </c>
      <c r="AX9" s="84">
        <f>'BAR BB| Open rates'!AX9*0.87*0.9</f>
        <v>10883.7</v>
      </c>
      <c r="AY9" s="84">
        <f>'BAR BB| Open rates'!AY9*0.87*0.9</f>
        <v>10883.7</v>
      </c>
      <c r="AZ9" s="84">
        <f>'BAR BB| Open rates'!AZ9*0.87*0.9</f>
        <v>10883.7</v>
      </c>
      <c r="BA9" s="84">
        <f>'BAR BB| Open rates'!BA9*0.87*0.9</f>
        <v>10883.7</v>
      </c>
      <c r="BB9" s="84">
        <f>'BAR BB| Open rates'!BB9*0.87*0.9</f>
        <v>10883.7</v>
      </c>
      <c r="BC9" s="84">
        <f>'BAR BB| Open rates'!BC9*0.87*0.9</f>
        <v>10883.7</v>
      </c>
      <c r="BD9" s="84">
        <f>'BAR BB| Open rates'!BD9*0.87*0.9</f>
        <v>10883.7</v>
      </c>
      <c r="BE9" s="84">
        <f>'BAR BB| Open rates'!BE9*0.87*0.9</f>
        <v>10883.7</v>
      </c>
      <c r="BF9" s="84">
        <f>'BAR BB| Open rates'!BF9*0.87*0.9</f>
        <v>10883.7</v>
      </c>
      <c r="BG9" s="84">
        <f>'BAR BB| Open rates'!BG9*0.87*0.9</f>
        <v>10100.700000000001</v>
      </c>
      <c r="BH9" s="84">
        <f>'BAR BB| Open rates'!BH9*0.87*0.9</f>
        <v>10100.700000000001</v>
      </c>
      <c r="BI9" s="84">
        <f>'BAR BB| Open rates'!BI9*0.87*0.9</f>
        <v>10100.700000000001</v>
      </c>
    </row>
    <row r="10" spans="1:61" s="14" customFormat="1" ht="12" customHeight="1" x14ac:dyDescent="0.2">
      <c r="A10" s="149">
        <v>2</v>
      </c>
      <c r="B10" s="84">
        <f>'BAR BB| Open rates'!B10*0.87*0.9</f>
        <v>27718.2</v>
      </c>
      <c r="C10" s="84">
        <f>'BAR BB| Open rates'!C10*0.87*0.9</f>
        <v>27718.2</v>
      </c>
      <c r="D10" s="84">
        <f>'BAR BB| Open rates'!D10*0.87*0.9</f>
        <v>27718.2</v>
      </c>
      <c r="E10" s="84">
        <f>'BAR BB| Open rates'!E10*0.87*0.9</f>
        <v>27718.2</v>
      </c>
      <c r="F10" s="84">
        <f>'BAR BB| Open rates'!F10*0.87*0.9</f>
        <v>27718.2</v>
      </c>
      <c r="G10" s="84">
        <f>'BAR BB| Open rates'!G10*0.87*0.9</f>
        <v>27718.2</v>
      </c>
      <c r="H10" s="84">
        <f>'BAR BB| Open rates'!H10*0.87*0.9</f>
        <v>24586.2</v>
      </c>
      <c r="I10" s="84">
        <f>'BAR BB| Open rates'!I10*0.87*0.9</f>
        <v>23803.200000000001</v>
      </c>
      <c r="J10" s="84">
        <f>'BAR BB| Open rates'!J10*0.87*0.9</f>
        <v>24586.2</v>
      </c>
      <c r="K10" s="84">
        <f>'BAR BB| Open rates'!K10*0.87*0.9</f>
        <v>23020.2</v>
      </c>
      <c r="L10" s="84">
        <f>'BAR BB| Open rates'!L10*0.87*0.9</f>
        <v>19105.2</v>
      </c>
      <c r="M10" s="84">
        <f>'BAR BB| Open rates'!M10*0.87*0.9</f>
        <v>21454.2</v>
      </c>
      <c r="N10" s="84">
        <f>'BAR BB| Open rates'!N10*0.87*0.9</f>
        <v>21454.2</v>
      </c>
      <c r="O10" s="84">
        <f>'BAR BB| Open rates'!O10*0.87*0.9</f>
        <v>16756.2</v>
      </c>
      <c r="P10" s="84">
        <f>'BAR BB| Open rates'!P10*0.87*0.9</f>
        <v>16756.2</v>
      </c>
      <c r="Q10" s="84">
        <f>'BAR BB| Open rates'!Q10*0.87*0.9</f>
        <v>13624.2</v>
      </c>
      <c r="R10" s="84">
        <f>'BAR BB| Open rates'!R10*0.87*0.9</f>
        <v>13624.2</v>
      </c>
      <c r="S10" s="84">
        <f>'BAR BB| Open rates'!S10*0.87*0.9</f>
        <v>11431.800000000001</v>
      </c>
      <c r="T10" s="84">
        <f>'BAR BB| Open rates'!T10*0.87*0.9</f>
        <v>13624.2</v>
      </c>
      <c r="U10" s="84">
        <f>'BAR BB| Open rates'!U10*0.87*0.9</f>
        <v>11431.800000000001</v>
      </c>
      <c r="V10" s="84">
        <f>'BAR BB| Open rates'!V10*0.87*0.9</f>
        <v>10492.2</v>
      </c>
      <c r="W10" s="84">
        <f>'BAR BB| Open rates'!W10*0.87*0.9</f>
        <v>8926.2000000000007</v>
      </c>
      <c r="X10" s="84">
        <f>'BAR BB| Open rates'!X10*0.87*0.9</f>
        <v>7125.3</v>
      </c>
      <c r="Y10" s="84">
        <f>'BAR BB| Open rates'!Y10*0.87*0.9</f>
        <v>7908.3</v>
      </c>
      <c r="Z10" s="84">
        <f>'BAR BB| Open rates'!Z10*0.87*0.9</f>
        <v>7125.3</v>
      </c>
      <c r="AA10" s="84">
        <f>'BAR BB| Open rates'!AA10*0.87*0.9</f>
        <v>7908.3</v>
      </c>
      <c r="AB10" s="84">
        <f>'BAR BB| Open rates'!AB10*0.87*0.9</f>
        <v>7125.3</v>
      </c>
      <c r="AC10" s="84">
        <f>'BAR BB| Open rates'!AC10*0.87*0.9</f>
        <v>7125.3</v>
      </c>
      <c r="AD10" s="84">
        <f>'BAR BB| Open rates'!AD10*0.87*0.9</f>
        <v>7360.2</v>
      </c>
      <c r="AE10" s="84">
        <f>'BAR BB| Open rates'!AE10*0.87*0.9</f>
        <v>8221.5</v>
      </c>
      <c r="AF10" s="84">
        <f>'BAR BB| Open rates'!AF10*0.87*0.9</f>
        <v>7125.3</v>
      </c>
      <c r="AG10" s="84">
        <f>'BAR BB| Open rates'!AG10*0.87*0.9</f>
        <v>8221.5</v>
      </c>
      <c r="AH10" s="84">
        <f>'BAR BB| Open rates'!AH10*0.87*0.9</f>
        <v>7125.3</v>
      </c>
      <c r="AI10" s="84">
        <f>'BAR BB| Open rates'!AI10*0.87*0.9</f>
        <v>7908.3</v>
      </c>
      <c r="AJ10" s="84">
        <f>'BAR BB| Open rates'!AJ10*0.87*0.9</f>
        <v>7125.3</v>
      </c>
      <c r="AK10" s="84">
        <f>'BAR BB| Open rates'!AK10*0.87*0.9</f>
        <v>7908.3</v>
      </c>
      <c r="AL10" s="84">
        <f>'BAR BB| Open rates'!AL10*0.87*0.9</f>
        <v>7125.3</v>
      </c>
      <c r="AM10" s="84">
        <f>'BAR BB| Open rates'!AM10*0.87*0.9</f>
        <v>9865.8000000000011</v>
      </c>
      <c r="AN10" s="84">
        <f>'BAR BB| Open rates'!AN10*0.87*0.9</f>
        <v>9865.8000000000011</v>
      </c>
      <c r="AO10" s="84">
        <f>'BAR BB| Open rates'!AO10*0.87*0.9</f>
        <v>8221.5</v>
      </c>
      <c r="AP10" s="84">
        <f>'BAR BB| Open rates'!AP10*0.87*0.9</f>
        <v>9865.8000000000011</v>
      </c>
      <c r="AQ10" s="84">
        <f>'BAR BB| Open rates'!AQ10*0.87*0.9</f>
        <v>8221.5</v>
      </c>
      <c r="AR10" s="84">
        <f>'BAR BB| Open rates'!AR10*0.87*0.9</f>
        <v>8221.5</v>
      </c>
      <c r="AS10" s="84">
        <f>'BAR BB| Open rates'!AS10*0.87*0.9</f>
        <v>7438.5</v>
      </c>
      <c r="AT10" s="84">
        <f>'BAR BB| Open rates'!AT10*0.87*0.9</f>
        <v>13624.2</v>
      </c>
      <c r="AU10" s="84">
        <f>'BAR BB| Open rates'!AU10*0.87*0.9</f>
        <v>7438.5</v>
      </c>
      <c r="AV10" s="84">
        <f>'BAR BB| Open rates'!AV10*0.87*0.9</f>
        <v>13624.2</v>
      </c>
      <c r="AW10" s="84">
        <f>'BAR BB| Open rates'!AW10*0.87*0.9</f>
        <v>13624.2</v>
      </c>
      <c r="AX10" s="84">
        <f>'BAR BB| Open rates'!AX10*0.87*0.9</f>
        <v>12058.2</v>
      </c>
      <c r="AY10" s="84">
        <f>'BAR BB| Open rates'!AY10*0.87*0.9</f>
        <v>12058.2</v>
      </c>
      <c r="AZ10" s="84">
        <f>'BAR BB| Open rates'!AZ10*0.87*0.9</f>
        <v>12058.2</v>
      </c>
      <c r="BA10" s="84">
        <f>'BAR BB| Open rates'!BA10*0.87*0.9</f>
        <v>12058.2</v>
      </c>
      <c r="BB10" s="84">
        <f>'BAR BB| Open rates'!BB10*0.87*0.9</f>
        <v>12058.2</v>
      </c>
      <c r="BC10" s="84">
        <f>'BAR BB| Open rates'!BC10*0.87*0.9</f>
        <v>12058.2</v>
      </c>
      <c r="BD10" s="84">
        <f>'BAR BB| Open rates'!BD10*0.87*0.9</f>
        <v>12058.2</v>
      </c>
      <c r="BE10" s="84">
        <f>'BAR BB| Open rates'!BE10*0.87*0.9</f>
        <v>12058.2</v>
      </c>
      <c r="BF10" s="84">
        <f>'BAR BB| Open rates'!BF10*0.87*0.9</f>
        <v>12058.2</v>
      </c>
      <c r="BG10" s="84">
        <f>'BAR BB| Open rates'!BG10*0.87*0.9</f>
        <v>11275.2</v>
      </c>
      <c r="BH10" s="84">
        <f>'BAR BB| Open rates'!BH10*0.87*0.9</f>
        <v>11275.2</v>
      </c>
      <c r="BI10" s="84">
        <f>'BAR BB| Open rates'!BI10*0.87*0.9</f>
        <v>11275.2</v>
      </c>
    </row>
    <row r="11" spans="1:6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row>
    <row r="12" spans="1:61" s="14" customFormat="1" ht="12" customHeight="1" x14ac:dyDescent="0.2">
      <c r="A12" s="149">
        <v>1</v>
      </c>
      <c r="B12" s="84">
        <f>'BAR BB| Open rates'!B12*0.87*0.9</f>
        <v>28892.7</v>
      </c>
      <c r="C12" s="84">
        <f>'BAR BB| Open rates'!C12*0.87*0.9</f>
        <v>28892.7</v>
      </c>
      <c r="D12" s="84">
        <f>'BAR BB| Open rates'!D12*0.87*0.9</f>
        <v>28892.7</v>
      </c>
      <c r="E12" s="84">
        <f>'BAR BB| Open rates'!E12*0.87*0.9</f>
        <v>28892.7</v>
      </c>
      <c r="F12" s="84">
        <f>'BAR BB| Open rates'!F12*0.87*0.9</f>
        <v>28892.7</v>
      </c>
      <c r="G12" s="84">
        <f>'BAR BB| Open rates'!G12*0.87*0.9</f>
        <v>28892.7</v>
      </c>
      <c r="H12" s="84">
        <f>'BAR BB| Open rates'!H12*0.87*0.9</f>
        <v>25760.7</v>
      </c>
      <c r="I12" s="84">
        <f>'BAR BB| Open rates'!I12*0.87*0.9</f>
        <v>24977.7</v>
      </c>
      <c r="J12" s="84">
        <f>'BAR BB| Open rates'!J12*0.87*0.9</f>
        <v>25760.7</v>
      </c>
      <c r="K12" s="84">
        <f>'BAR BB| Open rates'!K12*0.87*0.9</f>
        <v>23881.5</v>
      </c>
      <c r="L12" s="84">
        <f>'BAR BB| Open rates'!L12*0.87*0.9</f>
        <v>19966.5</v>
      </c>
      <c r="M12" s="84">
        <f>'BAR BB| Open rates'!M12*0.87*0.9</f>
        <v>22315.5</v>
      </c>
      <c r="N12" s="84">
        <f>'BAR BB| Open rates'!N12*0.87*0.9</f>
        <v>22315.5</v>
      </c>
      <c r="O12" s="84">
        <f>'BAR BB| Open rates'!O12*0.87*0.9</f>
        <v>17617.5</v>
      </c>
      <c r="P12" s="84">
        <f>'BAR BB| Open rates'!P12*0.87*0.9</f>
        <v>17617.5</v>
      </c>
      <c r="Q12" s="84">
        <f>'BAR BB| Open rates'!Q12*0.87*0.9</f>
        <v>14485.5</v>
      </c>
      <c r="R12" s="84">
        <f>'BAR BB| Open rates'!R12*0.87*0.9</f>
        <v>14485.5</v>
      </c>
      <c r="S12" s="84">
        <f>'BAR BB| Open rates'!S12*0.87*0.9</f>
        <v>12293.1</v>
      </c>
      <c r="T12" s="84">
        <f>'BAR BB| Open rates'!T12*0.87*0.9</f>
        <v>14485.5</v>
      </c>
      <c r="U12" s="84">
        <f>'BAR BB| Open rates'!U12*0.87*0.9</f>
        <v>12293.1</v>
      </c>
      <c r="V12" s="84">
        <f>'BAR BB| Open rates'!V12*0.87*0.9</f>
        <v>11353.5</v>
      </c>
      <c r="W12" s="84">
        <f>'BAR BB| Open rates'!W12*0.87*0.9</f>
        <v>8534.7000000000007</v>
      </c>
      <c r="X12" s="84">
        <f>'BAR BB| Open rates'!X12*0.87*0.9</f>
        <v>6733.8</v>
      </c>
      <c r="Y12" s="84">
        <f>'BAR BB| Open rates'!Y12*0.87*0.9</f>
        <v>7516.8</v>
      </c>
      <c r="Z12" s="84">
        <f>'BAR BB| Open rates'!Z12*0.87*0.9</f>
        <v>6733.8</v>
      </c>
      <c r="AA12" s="84">
        <f>'BAR BB| Open rates'!AA12*0.87*0.9</f>
        <v>7516.8</v>
      </c>
      <c r="AB12" s="84">
        <f>'BAR BB| Open rates'!AB12*0.87*0.9</f>
        <v>6733.8</v>
      </c>
      <c r="AC12" s="84">
        <f>'BAR BB| Open rates'!AC12*0.87*0.9</f>
        <v>6733.8</v>
      </c>
      <c r="AD12" s="84">
        <f>'BAR BB| Open rates'!AD12*0.87*0.9</f>
        <v>6968.7</v>
      </c>
      <c r="AE12" s="84">
        <f>'BAR BB| Open rates'!AE12*0.87*0.9</f>
        <v>7830</v>
      </c>
      <c r="AF12" s="84">
        <f>'BAR BB| Open rates'!AF12*0.87*0.9</f>
        <v>6733.8</v>
      </c>
      <c r="AG12" s="84">
        <f>'BAR BB| Open rates'!AG12*0.87*0.9</f>
        <v>7830</v>
      </c>
      <c r="AH12" s="84">
        <f>'BAR BB| Open rates'!AH12*0.87*0.9</f>
        <v>6733.8</v>
      </c>
      <c r="AI12" s="84">
        <f>'BAR BB| Open rates'!AI12*0.87*0.9</f>
        <v>7516.8</v>
      </c>
      <c r="AJ12" s="84">
        <f>'BAR BB| Open rates'!AJ12*0.87*0.9</f>
        <v>6733.8</v>
      </c>
      <c r="AK12" s="84">
        <f>'BAR BB| Open rates'!AK12*0.87*0.9</f>
        <v>7516.8</v>
      </c>
      <c r="AL12" s="84">
        <f>'BAR BB| Open rates'!AL12*0.87*0.9</f>
        <v>6733.8</v>
      </c>
      <c r="AM12" s="84">
        <f>'BAR BB| Open rates'!AM12*0.87*0.9</f>
        <v>9474.3000000000011</v>
      </c>
      <c r="AN12" s="84">
        <f>'BAR BB| Open rates'!AN12*0.87*0.9</f>
        <v>9474.3000000000011</v>
      </c>
      <c r="AO12" s="84">
        <f>'BAR BB| Open rates'!AO12*0.87*0.9</f>
        <v>7830</v>
      </c>
      <c r="AP12" s="84">
        <f>'BAR BB| Open rates'!AP12*0.87*0.9</f>
        <v>9474.3000000000011</v>
      </c>
      <c r="AQ12" s="84">
        <f>'BAR BB| Open rates'!AQ12*0.87*0.9</f>
        <v>7830</v>
      </c>
      <c r="AR12" s="84">
        <f>'BAR BB| Open rates'!AR12*0.87*0.9</f>
        <v>7830</v>
      </c>
      <c r="AS12" s="84">
        <f>'BAR BB| Open rates'!AS12*0.87*0.9</f>
        <v>7047</v>
      </c>
      <c r="AT12" s="84">
        <f>'BAR BB| Open rates'!AT12*0.87*0.9</f>
        <v>13232.7</v>
      </c>
      <c r="AU12" s="84">
        <f>'BAR BB| Open rates'!AU12*0.87*0.9</f>
        <v>7047</v>
      </c>
      <c r="AV12" s="84">
        <f>'BAR BB| Open rates'!AV12*0.87*0.9</f>
        <v>13232.7</v>
      </c>
      <c r="AW12" s="84">
        <f>'BAR BB| Open rates'!AW12*0.87*0.9</f>
        <v>13232.7</v>
      </c>
      <c r="AX12" s="84">
        <f>'BAR BB| Open rates'!AX12*0.87*0.9</f>
        <v>11666.7</v>
      </c>
      <c r="AY12" s="84">
        <f>'BAR BB| Open rates'!AY12*0.87*0.9</f>
        <v>11666.7</v>
      </c>
      <c r="AZ12" s="84">
        <f>'BAR BB| Open rates'!AZ12*0.87*0.9</f>
        <v>11666.7</v>
      </c>
      <c r="BA12" s="84">
        <f>'BAR BB| Open rates'!BA12*0.87*0.9</f>
        <v>11666.7</v>
      </c>
      <c r="BB12" s="84">
        <f>'BAR BB| Open rates'!BB12*0.87*0.9</f>
        <v>11666.7</v>
      </c>
      <c r="BC12" s="84">
        <f>'BAR BB| Open rates'!BC12*0.87*0.9</f>
        <v>11666.7</v>
      </c>
      <c r="BD12" s="84">
        <f>'BAR BB| Open rates'!BD12*0.87*0.9</f>
        <v>11666.7</v>
      </c>
      <c r="BE12" s="84">
        <f>'BAR BB| Open rates'!BE12*0.87*0.9</f>
        <v>11666.7</v>
      </c>
      <c r="BF12" s="84">
        <f>'BAR BB| Open rates'!BF12*0.87*0.9</f>
        <v>11666.7</v>
      </c>
      <c r="BG12" s="84">
        <f>'BAR BB| Open rates'!BG12*0.87*0.9</f>
        <v>10883.7</v>
      </c>
      <c r="BH12" s="84">
        <f>'BAR BB| Open rates'!BH12*0.87*0.9</f>
        <v>10883.7</v>
      </c>
      <c r="BI12" s="84">
        <f>'BAR BB| Open rates'!BI12*0.87*0.9</f>
        <v>10883.7</v>
      </c>
    </row>
    <row r="13" spans="1:61" s="14" customFormat="1" ht="12" customHeight="1" x14ac:dyDescent="0.2">
      <c r="A13" s="149">
        <v>2</v>
      </c>
      <c r="B13" s="84">
        <f>'BAR BB| Open rates'!B13*0.87*0.9</f>
        <v>30067.200000000001</v>
      </c>
      <c r="C13" s="84">
        <f>'BAR BB| Open rates'!C13*0.87*0.9</f>
        <v>30067.200000000001</v>
      </c>
      <c r="D13" s="84">
        <f>'BAR BB| Open rates'!D13*0.87*0.9</f>
        <v>30067.200000000001</v>
      </c>
      <c r="E13" s="84">
        <f>'BAR BB| Open rates'!E13*0.87*0.9</f>
        <v>30067.200000000001</v>
      </c>
      <c r="F13" s="84">
        <f>'BAR BB| Open rates'!F13*0.87*0.9</f>
        <v>30067.200000000001</v>
      </c>
      <c r="G13" s="84">
        <f>'BAR BB| Open rates'!G13*0.87*0.9</f>
        <v>30067.200000000001</v>
      </c>
      <c r="H13" s="84">
        <f>'BAR BB| Open rates'!H13*0.87*0.9</f>
        <v>26935.200000000001</v>
      </c>
      <c r="I13" s="84">
        <f>'BAR BB| Open rates'!I13*0.87*0.9</f>
        <v>26152.2</v>
      </c>
      <c r="J13" s="84">
        <f>'BAR BB| Open rates'!J13*0.87*0.9</f>
        <v>26935.200000000001</v>
      </c>
      <c r="K13" s="84">
        <f>'BAR BB| Open rates'!K13*0.87*0.9</f>
        <v>25056</v>
      </c>
      <c r="L13" s="84">
        <f>'BAR BB| Open rates'!L13*0.87*0.9</f>
        <v>21141</v>
      </c>
      <c r="M13" s="84">
        <f>'BAR BB| Open rates'!M13*0.87*0.9</f>
        <v>23490</v>
      </c>
      <c r="N13" s="84">
        <f>'BAR BB| Open rates'!N13*0.87*0.9</f>
        <v>23490</v>
      </c>
      <c r="O13" s="84">
        <f>'BAR BB| Open rates'!O13*0.87*0.9</f>
        <v>18792</v>
      </c>
      <c r="P13" s="84">
        <f>'BAR BB| Open rates'!P13*0.87*0.9</f>
        <v>18792</v>
      </c>
      <c r="Q13" s="84">
        <f>'BAR BB| Open rates'!Q13*0.87*0.9</f>
        <v>15660</v>
      </c>
      <c r="R13" s="84">
        <f>'BAR BB| Open rates'!R13*0.87*0.9</f>
        <v>15660</v>
      </c>
      <c r="S13" s="84">
        <f>'BAR BB| Open rates'!S13*0.87*0.9</f>
        <v>13467.6</v>
      </c>
      <c r="T13" s="84">
        <f>'BAR BB| Open rates'!T13*0.87*0.9</f>
        <v>15660</v>
      </c>
      <c r="U13" s="84">
        <f>'BAR BB| Open rates'!U13*0.87*0.9</f>
        <v>13467.6</v>
      </c>
      <c r="V13" s="84">
        <f>'BAR BB| Open rates'!V13*0.87*0.9</f>
        <v>12528</v>
      </c>
      <c r="W13" s="84">
        <f>'BAR BB| Open rates'!W13*0.87*0.9</f>
        <v>9709.2000000000007</v>
      </c>
      <c r="X13" s="84">
        <f>'BAR BB| Open rates'!X13*0.87*0.9</f>
        <v>7908.3</v>
      </c>
      <c r="Y13" s="84">
        <f>'BAR BB| Open rates'!Y13*0.87*0.9</f>
        <v>8691.3000000000011</v>
      </c>
      <c r="Z13" s="84">
        <f>'BAR BB| Open rates'!Z13*0.87*0.9</f>
        <v>7908.3</v>
      </c>
      <c r="AA13" s="84">
        <f>'BAR BB| Open rates'!AA13*0.87*0.9</f>
        <v>8691.3000000000011</v>
      </c>
      <c r="AB13" s="84">
        <f>'BAR BB| Open rates'!AB13*0.87*0.9</f>
        <v>7908.3</v>
      </c>
      <c r="AC13" s="84">
        <f>'BAR BB| Open rates'!AC13*0.87*0.9</f>
        <v>7908.3</v>
      </c>
      <c r="AD13" s="84">
        <f>'BAR BB| Open rates'!AD13*0.87*0.9</f>
        <v>8143.2</v>
      </c>
      <c r="AE13" s="84">
        <f>'BAR BB| Open rates'!AE13*0.87*0.9</f>
        <v>9004.5</v>
      </c>
      <c r="AF13" s="84">
        <f>'BAR BB| Open rates'!AF13*0.87*0.9</f>
        <v>7908.3</v>
      </c>
      <c r="AG13" s="84">
        <f>'BAR BB| Open rates'!AG13*0.87*0.9</f>
        <v>9004.5</v>
      </c>
      <c r="AH13" s="84">
        <f>'BAR BB| Open rates'!AH13*0.87*0.9</f>
        <v>7908.3</v>
      </c>
      <c r="AI13" s="84">
        <f>'BAR BB| Open rates'!AI13*0.87*0.9</f>
        <v>8691.3000000000011</v>
      </c>
      <c r="AJ13" s="84">
        <f>'BAR BB| Open rates'!AJ13*0.87*0.9</f>
        <v>7908.3</v>
      </c>
      <c r="AK13" s="84">
        <f>'BAR BB| Open rates'!AK13*0.87*0.9</f>
        <v>8691.3000000000011</v>
      </c>
      <c r="AL13" s="84">
        <f>'BAR BB| Open rates'!AL13*0.87*0.9</f>
        <v>7908.3</v>
      </c>
      <c r="AM13" s="84">
        <f>'BAR BB| Open rates'!AM13*0.87*0.9</f>
        <v>10648.800000000001</v>
      </c>
      <c r="AN13" s="84">
        <f>'BAR BB| Open rates'!AN13*0.87*0.9</f>
        <v>10648.800000000001</v>
      </c>
      <c r="AO13" s="84">
        <f>'BAR BB| Open rates'!AO13*0.87*0.9</f>
        <v>9004.5</v>
      </c>
      <c r="AP13" s="84">
        <f>'BAR BB| Open rates'!AP13*0.87*0.9</f>
        <v>10648.800000000001</v>
      </c>
      <c r="AQ13" s="84">
        <f>'BAR BB| Open rates'!AQ13*0.87*0.9</f>
        <v>9004.5</v>
      </c>
      <c r="AR13" s="84">
        <f>'BAR BB| Open rates'!AR13*0.87*0.9</f>
        <v>9004.5</v>
      </c>
      <c r="AS13" s="84">
        <f>'BAR BB| Open rates'!AS13*0.87*0.9</f>
        <v>8221.5</v>
      </c>
      <c r="AT13" s="84">
        <f>'BAR BB| Open rates'!AT13*0.87*0.9</f>
        <v>14407.2</v>
      </c>
      <c r="AU13" s="84">
        <f>'BAR BB| Open rates'!AU13*0.87*0.9</f>
        <v>8221.5</v>
      </c>
      <c r="AV13" s="84">
        <f>'BAR BB| Open rates'!AV13*0.87*0.9</f>
        <v>14407.2</v>
      </c>
      <c r="AW13" s="84">
        <f>'BAR BB| Open rates'!AW13*0.87*0.9</f>
        <v>14407.2</v>
      </c>
      <c r="AX13" s="84">
        <f>'BAR BB| Open rates'!AX13*0.87*0.9</f>
        <v>12841.2</v>
      </c>
      <c r="AY13" s="84">
        <f>'BAR BB| Open rates'!AY13*0.87*0.9</f>
        <v>12841.2</v>
      </c>
      <c r="AZ13" s="84">
        <f>'BAR BB| Open rates'!AZ13*0.87*0.9</f>
        <v>12841.2</v>
      </c>
      <c r="BA13" s="84">
        <f>'BAR BB| Open rates'!BA13*0.87*0.9</f>
        <v>12841.2</v>
      </c>
      <c r="BB13" s="84">
        <f>'BAR BB| Open rates'!BB13*0.87*0.9</f>
        <v>12841.2</v>
      </c>
      <c r="BC13" s="84">
        <f>'BAR BB| Open rates'!BC13*0.87*0.9</f>
        <v>12841.2</v>
      </c>
      <c r="BD13" s="84">
        <f>'BAR BB| Open rates'!BD13*0.87*0.9</f>
        <v>12841.2</v>
      </c>
      <c r="BE13" s="84">
        <f>'BAR BB| Open rates'!BE13*0.87*0.9</f>
        <v>12841.2</v>
      </c>
      <c r="BF13" s="84">
        <f>'BAR BB| Open rates'!BF13*0.87*0.9</f>
        <v>12841.2</v>
      </c>
      <c r="BG13" s="84">
        <f>'BAR BB| Open rates'!BG13*0.87*0.9</f>
        <v>12058.2</v>
      </c>
      <c r="BH13" s="84">
        <f>'BAR BB| Open rates'!BH13*0.87*0.9</f>
        <v>12058.2</v>
      </c>
      <c r="BI13" s="84">
        <f>'BAR BB| Open rates'!BI13*0.87*0.9</f>
        <v>12058.2</v>
      </c>
    </row>
    <row r="14" spans="1:6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row>
    <row r="15" spans="1:61" s="14" customFormat="1" ht="12" customHeight="1" x14ac:dyDescent="0.2">
      <c r="A15" s="42">
        <v>1</v>
      </c>
      <c r="B15" s="84">
        <f>'BAR BB| Open rates'!B15*0.87*0.9</f>
        <v>30928.5</v>
      </c>
      <c r="C15" s="84">
        <f>'BAR BB| Open rates'!C15*0.87*0.9</f>
        <v>30928.5</v>
      </c>
      <c r="D15" s="84">
        <f>'BAR BB| Open rates'!D15*0.87*0.9</f>
        <v>30928.5</v>
      </c>
      <c r="E15" s="84">
        <f>'BAR BB| Open rates'!E15*0.87*0.9</f>
        <v>30928.5</v>
      </c>
      <c r="F15" s="84">
        <f>'BAR BB| Open rates'!F15*0.87*0.9</f>
        <v>30928.5</v>
      </c>
      <c r="G15" s="84">
        <f>'BAR BB| Open rates'!G15*0.87*0.9</f>
        <v>30928.5</v>
      </c>
      <c r="H15" s="84">
        <f>'BAR BB| Open rates'!H15*0.87*0.9</f>
        <v>27796.5</v>
      </c>
      <c r="I15" s="84">
        <f>'BAR BB| Open rates'!I15*0.87*0.9</f>
        <v>27013.5</v>
      </c>
      <c r="J15" s="84">
        <f>'BAR BB| Open rates'!J15*0.87*0.9</f>
        <v>27796.5</v>
      </c>
      <c r="K15" s="84">
        <f>'BAR BB| Open rates'!K15*0.87*0.9</f>
        <v>24977.7</v>
      </c>
      <c r="L15" s="84">
        <f>'BAR BB| Open rates'!L15*0.87*0.9</f>
        <v>21062.7</v>
      </c>
      <c r="M15" s="84">
        <f>'BAR BB| Open rates'!M15*0.87*0.9</f>
        <v>23411.7</v>
      </c>
      <c r="N15" s="84">
        <f>'BAR BB| Open rates'!N15*0.87*0.9</f>
        <v>23411.7</v>
      </c>
      <c r="O15" s="84">
        <f>'BAR BB| Open rates'!O15*0.87*0.9</f>
        <v>18713.7</v>
      </c>
      <c r="P15" s="84">
        <f>'BAR BB| Open rates'!P15*0.87*0.9</f>
        <v>18713.7</v>
      </c>
      <c r="Q15" s="84">
        <f>'BAR BB| Open rates'!Q15*0.87*0.9</f>
        <v>15581.7</v>
      </c>
      <c r="R15" s="84">
        <f>'BAR BB| Open rates'!R15*0.87*0.9</f>
        <v>15581.7</v>
      </c>
      <c r="S15" s="84">
        <f>'BAR BB| Open rates'!S15*0.87*0.9</f>
        <v>13389.300000000001</v>
      </c>
      <c r="T15" s="84">
        <f>'BAR BB| Open rates'!T15*0.87*0.9</f>
        <v>15581.7</v>
      </c>
      <c r="U15" s="84">
        <f>'BAR BB| Open rates'!U15*0.87*0.9</f>
        <v>13389.300000000001</v>
      </c>
      <c r="V15" s="84">
        <f>'BAR BB| Open rates'!V15*0.87*0.9</f>
        <v>12449.7</v>
      </c>
      <c r="W15" s="84">
        <f>'BAR BB| Open rates'!W15*0.87*0.9</f>
        <v>11353.5</v>
      </c>
      <c r="X15" s="84">
        <f>'BAR BB| Open rates'!X15*0.87*0.9</f>
        <v>9552.6</v>
      </c>
      <c r="Y15" s="84">
        <f>'BAR BB| Open rates'!Y15*0.87*0.9</f>
        <v>10335.6</v>
      </c>
      <c r="Z15" s="84">
        <f>'BAR BB| Open rates'!Z15*0.87*0.9</f>
        <v>9552.6</v>
      </c>
      <c r="AA15" s="84">
        <f>'BAR BB| Open rates'!AA15*0.87*0.9</f>
        <v>10335.6</v>
      </c>
      <c r="AB15" s="84">
        <f>'BAR BB| Open rates'!AB15*0.87*0.9</f>
        <v>9552.6</v>
      </c>
      <c r="AC15" s="84">
        <f>'BAR BB| Open rates'!AC15*0.87*0.9</f>
        <v>9552.6</v>
      </c>
      <c r="AD15" s="84">
        <f>'BAR BB| Open rates'!AD15*0.87*0.9</f>
        <v>9787.5</v>
      </c>
      <c r="AE15" s="84">
        <f>'BAR BB| Open rates'!AE15*0.87*0.9</f>
        <v>10648.800000000001</v>
      </c>
      <c r="AF15" s="84">
        <f>'BAR BB| Open rates'!AF15*0.87*0.9</f>
        <v>9552.6</v>
      </c>
      <c r="AG15" s="84">
        <f>'BAR BB| Open rates'!AG15*0.87*0.9</f>
        <v>10648.800000000001</v>
      </c>
      <c r="AH15" s="84">
        <f>'BAR BB| Open rates'!AH15*0.87*0.9</f>
        <v>9552.6</v>
      </c>
      <c r="AI15" s="84">
        <f>'BAR BB| Open rates'!AI15*0.87*0.9</f>
        <v>10335.6</v>
      </c>
      <c r="AJ15" s="84">
        <f>'BAR BB| Open rates'!AJ15*0.87*0.9</f>
        <v>9552.6</v>
      </c>
      <c r="AK15" s="84">
        <f>'BAR BB| Open rates'!AK15*0.87*0.9</f>
        <v>10335.6</v>
      </c>
      <c r="AL15" s="84">
        <f>'BAR BB| Open rates'!AL15*0.87*0.9</f>
        <v>9552.6</v>
      </c>
      <c r="AM15" s="84">
        <f>'BAR BB| Open rates'!AM15*0.87*0.9</f>
        <v>12293.1</v>
      </c>
      <c r="AN15" s="84">
        <f>'BAR BB| Open rates'!AN15*0.87*0.9</f>
        <v>12293.1</v>
      </c>
      <c r="AO15" s="84">
        <f>'BAR BB| Open rates'!AO15*0.87*0.9</f>
        <v>10648.800000000001</v>
      </c>
      <c r="AP15" s="84">
        <f>'BAR BB| Open rates'!AP15*0.87*0.9</f>
        <v>12293.1</v>
      </c>
      <c r="AQ15" s="84">
        <f>'BAR BB| Open rates'!AQ15*0.87*0.9</f>
        <v>10648.800000000001</v>
      </c>
      <c r="AR15" s="84">
        <f>'BAR BB| Open rates'!AR15*0.87*0.9</f>
        <v>10648.800000000001</v>
      </c>
      <c r="AS15" s="84">
        <f>'BAR BB| Open rates'!AS15*0.87*0.9</f>
        <v>9865.8000000000011</v>
      </c>
      <c r="AT15" s="84">
        <f>'BAR BB| Open rates'!AT15*0.87*0.9</f>
        <v>16051.5</v>
      </c>
      <c r="AU15" s="84">
        <f>'BAR BB| Open rates'!AU15*0.87*0.9</f>
        <v>9865.8000000000011</v>
      </c>
      <c r="AV15" s="84">
        <f>'BAR BB| Open rates'!AV15*0.87*0.9</f>
        <v>16834.5</v>
      </c>
      <c r="AW15" s="84">
        <f>'BAR BB| Open rates'!AW15*0.87*0.9</f>
        <v>16834.5</v>
      </c>
      <c r="AX15" s="84">
        <f>'BAR BB| Open rates'!AX15*0.87*0.9</f>
        <v>15268.5</v>
      </c>
      <c r="AY15" s="84">
        <f>'BAR BB| Open rates'!AY15*0.87*0.9</f>
        <v>15268.5</v>
      </c>
      <c r="AZ15" s="84">
        <f>'BAR BB| Open rates'!AZ15*0.87*0.9</f>
        <v>15268.5</v>
      </c>
      <c r="BA15" s="84">
        <f>'BAR BB| Open rates'!BA15*0.87*0.9</f>
        <v>15268.5</v>
      </c>
      <c r="BB15" s="84">
        <f>'BAR BB| Open rates'!BB15*0.87*0.9</f>
        <v>15268.5</v>
      </c>
      <c r="BC15" s="84">
        <f>'BAR BB| Open rates'!BC15*0.87*0.9</f>
        <v>15268.5</v>
      </c>
      <c r="BD15" s="84">
        <f>'BAR BB| Open rates'!BD15*0.87*0.9</f>
        <v>15268.5</v>
      </c>
      <c r="BE15" s="84">
        <f>'BAR BB| Open rates'!BE15*0.87*0.9</f>
        <v>15268.5</v>
      </c>
      <c r="BF15" s="84">
        <f>'BAR BB| Open rates'!BF15*0.87*0.9</f>
        <v>15268.5</v>
      </c>
      <c r="BG15" s="84">
        <f>'BAR BB| Open rates'!BG15*0.87*0.9</f>
        <v>14485.5</v>
      </c>
      <c r="BH15" s="84">
        <f>'BAR BB| Open rates'!BH15*0.87*0.9</f>
        <v>14485.5</v>
      </c>
      <c r="BI15" s="84">
        <f>'BAR BB| Open rates'!BI15*0.87*0.9</f>
        <v>14485.5</v>
      </c>
    </row>
    <row r="16" spans="1:61" s="14" customFormat="1" ht="12" customHeight="1" x14ac:dyDescent="0.2">
      <c r="A16" s="42">
        <v>2</v>
      </c>
      <c r="B16" s="84">
        <f>'BAR BB| Open rates'!B16*0.87*0.9</f>
        <v>32103</v>
      </c>
      <c r="C16" s="84">
        <f>'BAR BB| Open rates'!C16*0.87*0.9</f>
        <v>32103</v>
      </c>
      <c r="D16" s="84">
        <f>'BAR BB| Open rates'!D16*0.87*0.9</f>
        <v>32103</v>
      </c>
      <c r="E16" s="84">
        <f>'BAR BB| Open rates'!E16*0.87*0.9</f>
        <v>32103</v>
      </c>
      <c r="F16" s="84">
        <f>'BAR BB| Open rates'!F16*0.87*0.9</f>
        <v>32103</v>
      </c>
      <c r="G16" s="84">
        <f>'BAR BB| Open rates'!G16*0.87*0.9</f>
        <v>32103</v>
      </c>
      <c r="H16" s="84">
        <f>'BAR BB| Open rates'!H16*0.87*0.9</f>
        <v>28971</v>
      </c>
      <c r="I16" s="84">
        <f>'BAR BB| Open rates'!I16*0.87*0.9</f>
        <v>28188</v>
      </c>
      <c r="J16" s="84">
        <f>'BAR BB| Open rates'!J16*0.87*0.9</f>
        <v>28971</v>
      </c>
      <c r="K16" s="84">
        <f>'BAR BB| Open rates'!K16*0.87*0.9</f>
        <v>26152.2</v>
      </c>
      <c r="L16" s="84">
        <f>'BAR BB| Open rates'!L16*0.87*0.9</f>
        <v>22237.200000000001</v>
      </c>
      <c r="M16" s="84">
        <f>'BAR BB| Open rates'!M16*0.87*0.9</f>
        <v>24586.2</v>
      </c>
      <c r="N16" s="84">
        <f>'BAR BB| Open rates'!N16*0.87*0.9</f>
        <v>24586.2</v>
      </c>
      <c r="O16" s="84">
        <f>'BAR BB| Open rates'!O16*0.87*0.9</f>
        <v>19888.2</v>
      </c>
      <c r="P16" s="84">
        <f>'BAR BB| Open rates'!P16*0.87*0.9</f>
        <v>19888.2</v>
      </c>
      <c r="Q16" s="84">
        <f>'BAR BB| Open rates'!Q16*0.87*0.9</f>
        <v>16756.2</v>
      </c>
      <c r="R16" s="84">
        <f>'BAR BB| Open rates'!R16*0.87*0.9</f>
        <v>16756.2</v>
      </c>
      <c r="S16" s="84">
        <f>'BAR BB| Open rates'!S16*0.87*0.9</f>
        <v>14563.800000000001</v>
      </c>
      <c r="T16" s="84">
        <f>'BAR BB| Open rates'!T16*0.87*0.9</f>
        <v>16756.2</v>
      </c>
      <c r="U16" s="84">
        <f>'BAR BB| Open rates'!U16*0.87*0.9</f>
        <v>14563.800000000001</v>
      </c>
      <c r="V16" s="84">
        <f>'BAR BB| Open rates'!V16*0.87*0.9</f>
        <v>13624.2</v>
      </c>
      <c r="W16" s="84">
        <f>'BAR BB| Open rates'!W16*0.87*0.9</f>
        <v>12528</v>
      </c>
      <c r="X16" s="84">
        <f>'BAR BB| Open rates'!X16*0.87*0.9</f>
        <v>10727.1</v>
      </c>
      <c r="Y16" s="84">
        <f>'BAR BB| Open rates'!Y16*0.87*0.9</f>
        <v>11510.1</v>
      </c>
      <c r="Z16" s="84">
        <f>'BAR BB| Open rates'!Z16*0.87*0.9</f>
        <v>10727.1</v>
      </c>
      <c r="AA16" s="84">
        <f>'BAR BB| Open rates'!AA16*0.87*0.9</f>
        <v>11510.1</v>
      </c>
      <c r="AB16" s="84">
        <f>'BAR BB| Open rates'!AB16*0.87*0.9</f>
        <v>10727.1</v>
      </c>
      <c r="AC16" s="84">
        <f>'BAR BB| Open rates'!AC16*0.87*0.9</f>
        <v>10727.1</v>
      </c>
      <c r="AD16" s="84">
        <f>'BAR BB| Open rates'!AD16*0.87*0.9</f>
        <v>10962</v>
      </c>
      <c r="AE16" s="84">
        <f>'BAR BB| Open rates'!AE16*0.87*0.9</f>
        <v>11823.300000000001</v>
      </c>
      <c r="AF16" s="84">
        <f>'BAR BB| Open rates'!AF16*0.87*0.9</f>
        <v>10727.1</v>
      </c>
      <c r="AG16" s="84">
        <f>'BAR BB| Open rates'!AG16*0.87*0.9</f>
        <v>11823.300000000001</v>
      </c>
      <c r="AH16" s="84">
        <f>'BAR BB| Open rates'!AH16*0.87*0.9</f>
        <v>10727.1</v>
      </c>
      <c r="AI16" s="84">
        <f>'BAR BB| Open rates'!AI16*0.87*0.9</f>
        <v>11510.1</v>
      </c>
      <c r="AJ16" s="84">
        <f>'BAR BB| Open rates'!AJ16*0.87*0.9</f>
        <v>10727.1</v>
      </c>
      <c r="AK16" s="84">
        <f>'BAR BB| Open rates'!AK16*0.87*0.9</f>
        <v>11510.1</v>
      </c>
      <c r="AL16" s="84">
        <f>'BAR BB| Open rates'!AL16*0.87*0.9</f>
        <v>10727.1</v>
      </c>
      <c r="AM16" s="84">
        <f>'BAR BB| Open rates'!AM16*0.87*0.9</f>
        <v>13467.6</v>
      </c>
      <c r="AN16" s="84">
        <f>'BAR BB| Open rates'!AN16*0.87*0.9</f>
        <v>13467.6</v>
      </c>
      <c r="AO16" s="84">
        <f>'BAR BB| Open rates'!AO16*0.87*0.9</f>
        <v>11823.300000000001</v>
      </c>
      <c r="AP16" s="84">
        <f>'BAR BB| Open rates'!AP16*0.87*0.9</f>
        <v>13467.6</v>
      </c>
      <c r="AQ16" s="84">
        <f>'BAR BB| Open rates'!AQ16*0.87*0.9</f>
        <v>11823.300000000001</v>
      </c>
      <c r="AR16" s="84">
        <f>'BAR BB| Open rates'!AR16*0.87*0.9</f>
        <v>11823.300000000001</v>
      </c>
      <c r="AS16" s="84">
        <f>'BAR BB| Open rates'!AS16*0.87*0.9</f>
        <v>11040.300000000001</v>
      </c>
      <c r="AT16" s="84">
        <f>'BAR BB| Open rates'!AT16*0.87*0.9</f>
        <v>17226</v>
      </c>
      <c r="AU16" s="84">
        <f>'BAR BB| Open rates'!AU16*0.87*0.9</f>
        <v>11040.300000000001</v>
      </c>
      <c r="AV16" s="84">
        <f>'BAR BB| Open rates'!AV16*0.87*0.9</f>
        <v>18009</v>
      </c>
      <c r="AW16" s="84">
        <f>'BAR BB| Open rates'!AW16*0.87*0.9</f>
        <v>18009</v>
      </c>
      <c r="AX16" s="84">
        <f>'BAR BB| Open rates'!AX16*0.87*0.9</f>
        <v>16443</v>
      </c>
      <c r="AY16" s="84">
        <f>'BAR BB| Open rates'!AY16*0.87*0.9</f>
        <v>16443</v>
      </c>
      <c r="AZ16" s="84">
        <f>'BAR BB| Open rates'!AZ16*0.87*0.9</f>
        <v>16443</v>
      </c>
      <c r="BA16" s="84">
        <f>'BAR BB| Open rates'!BA16*0.87*0.9</f>
        <v>16443</v>
      </c>
      <c r="BB16" s="84">
        <f>'BAR BB| Open rates'!BB16*0.87*0.9</f>
        <v>16443</v>
      </c>
      <c r="BC16" s="84">
        <f>'BAR BB| Open rates'!BC16*0.87*0.9</f>
        <v>16443</v>
      </c>
      <c r="BD16" s="84">
        <f>'BAR BB| Open rates'!BD16*0.87*0.9</f>
        <v>16443</v>
      </c>
      <c r="BE16" s="84">
        <f>'BAR BB| Open rates'!BE16*0.87*0.9</f>
        <v>16443</v>
      </c>
      <c r="BF16" s="84">
        <f>'BAR BB| Open rates'!BF16*0.87*0.9</f>
        <v>16443</v>
      </c>
      <c r="BG16" s="84">
        <f>'BAR BB| Open rates'!BG16*0.87*0.9</f>
        <v>15660</v>
      </c>
      <c r="BH16" s="84">
        <f>'BAR BB| Open rates'!BH16*0.87*0.9</f>
        <v>15660</v>
      </c>
      <c r="BI16" s="84">
        <f>'BAR BB| Open rates'!BI16*0.87*0.9</f>
        <v>15660</v>
      </c>
    </row>
    <row r="17" spans="1:6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row>
    <row r="18" spans="1:61" s="14" customFormat="1" ht="12" customHeight="1" x14ac:dyDescent="0.2">
      <c r="A18" s="42">
        <v>1</v>
      </c>
      <c r="B18" s="84">
        <f>'BAR BB| Open rates'!B18*0.87*0.9</f>
        <v>34060.5</v>
      </c>
      <c r="C18" s="84">
        <f>'BAR BB| Open rates'!C18*0.87*0.9</f>
        <v>34060.5</v>
      </c>
      <c r="D18" s="84">
        <f>'BAR BB| Open rates'!D18*0.87*0.9</f>
        <v>34060.5</v>
      </c>
      <c r="E18" s="84">
        <f>'BAR BB| Open rates'!E18*0.87*0.9</f>
        <v>34060.5</v>
      </c>
      <c r="F18" s="84">
        <f>'BAR BB| Open rates'!F18*0.87*0.9</f>
        <v>34060.5</v>
      </c>
      <c r="G18" s="84">
        <f>'BAR BB| Open rates'!G18*0.87*0.9</f>
        <v>34060.5</v>
      </c>
      <c r="H18" s="84">
        <f>'BAR BB| Open rates'!H18*0.87*0.9</f>
        <v>30928.5</v>
      </c>
      <c r="I18" s="84">
        <f>'BAR BB| Open rates'!I18*0.87*0.9</f>
        <v>30145.5</v>
      </c>
      <c r="J18" s="84">
        <f>'BAR BB| Open rates'!J18*0.87*0.9</f>
        <v>30928.5</v>
      </c>
      <c r="K18" s="84">
        <f>'BAR BB| Open rates'!K18*0.87*0.9</f>
        <v>25760.7</v>
      </c>
      <c r="L18" s="84">
        <f>'BAR BB| Open rates'!L18*0.87*0.9</f>
        <v>21845.7</v>
      </c>
      <c r="M18" s="84">
        <f>'BAR BB| Open rates'!M18*0.87*0.9</f>
        <v>24194.7</v>
      </c>
      <c r="N18" s="84">
        <f>'BAR BB| Open rates'!N18*0.87*0.9</f>
        <v>24194.7</v>
      </c>
      <c r="O18" s="84">
        <f>'BAR BB| Open rates'!O18*0.87*0.9</f>
        <v>19496.7</v>
      </c>
      <c r="P18" s="84">
        <f>'BAR BB| Open rates'!P18*0.87*0.9</f>
        <v>19496.7</v>
      </c>
      <c r="Q18" s="84">
        <f>'BAR BB| Open rates'!Q18*0.87*0.9</f>
        <v>16364.7</v>
      </c>
      <c r="R18" s="84">
        <f>'BAR BB| Open rates'!R18*0.87*0.9</f>
        <v>16364.7</v>
      </c>
      <c r="S18" s="84">
        <f>'BAR BB| Open rates'!S18*0.87*0.9</f>
        <v>14172.300000000001</v>
      </c>
      <c r="T18" s="84">
        <f>'BAR BB| Open rates'!T18*0.87*0.9</f>
        <v>16364.7</v>
      </c>
      <c r="U18" s="84">
        <f>'BAR BB| Open rates'!U18*0.87*0.9</f>
        <v>14172.300000000001</v>
      </c>
      <c r="V18" s="84">
        <f>'BAR BB| Open rates'!V18*0.87*0.9</f>
        <v>13232.7</v>
      </c>
      <c r="W18" s="84">
        <f>'BAR BB| Open rates'!W18*0.87*0.9</f>
        <v>11745</v>
      </c>
      <c r="X18" s="84">
        <f>'BAR BB| Open rates'!X18*0.87*0.9</f>
        <v>9944.1</v>
      </c>
      <c r="Y18" s="84">
        <f>'BAR BB| Open rates'!Y18*0.87*0.9</f>
        <v>10727.1</v>
      </c>
      <c r="Z18" s="84">
        <f>'BAR BB| Open rates'!Z18*0.87*0.9</f>
        <v>9944.1</v>
      </c>
      <c r="AA18" s="84">
        <f>'BAR BB| Open rates'!AA18*0.87*0.9</f>
        <v>10727.1</v>
      </c>
      <c r="AB18" s="84">
        <f>'BAR BB| Open rates'!AB18*0.87*0.9</f>
        <v>9944.1</v>
      </c>
      <c r="AC18" s="84">
        <f>'BAR BB| Open rates'!AC18*0.87*0.9</f>
        <v>9944.1</v>
      </c>
      <c r="AD18" s="84">
        <f>'BAR BB| Open rates'!AD18*0.87*0.9</f>
        <v>10179</v>
      </c>
      <c r="AE18" s="84">
        <f>'BAR BB| Open rates'!AE18*0.87*0.9</f>
        <v>11040.300000000001</v>
      </c>
      <c r="AF18" s="84">
        <f>'BAR BB| Open rates'!AF18*0.87*0.9</f>
        <v>9944.1</v>
      </c>
      <c r="AG18" s="84">
        <f>'BAR BB| Open rates'!AG18*0.87*0.9</f>
        <v>11040.300000000001</v>
      </c>
      <c r="AH18" s="84">
        <f>'BAR BB| Open rates'!AH18*0.87*0.9</f>
        <v>9944.1</v>
      </c>
      <c r="AI18" s="84">
        <f>'BAR BB| Open rates'!AI18*0.87*0.9</f>
        <v>10727.1</v>
      </c>
      <c r="AJ18" s="84">
        <f>'BAR BB| Open rates'!AJ18*0.87*0.9</f>
        <v>9944.1</v>
      </c>
      <c r="AK18" s="84">
        <f>'BAR BB| Open rates'!AK18*0.87*0.9</f>
        <v>10727.1</v>
      </c>
      <c r="AL18" s="84">
        <f>'BAR BB| Open rates'!AL18*0.87*0.9</f>
        <v>9944.1</v>
      </c>
      <c r="AM18" s="84">
        <f>'BAR BB| Open rates'!AM18*0.87*0.9</f>
        <v>12684.6</v>
      </c>
      <c r="AN18" s="84">
        <f>'BAR BB| Open rates'!AN18*0.87*0.9</f>
        <v>12684.6</v>
      </c>
      <c r="AO18" s="84">
        <f>'BAR BB| Open rates'!AO18*0.87*0.9</f>
        <v>11040.300000000001</v>
      </c>
      <c r="AP18" s="84">
        <f>'BAR BB| Open rates'!AP18*0.87*0.9</f>
        <v>12684.6</v>
      </c>
      <c r="AQ18" s="84">
        <f>'BAR BB| Open rates'!AQ18*0.87*0.9</f>
        <v>11040.300000000001</v>
      </c>
      <c r="AR18" s="84">
        <f>'BAR BB| Open rates'!AR18*0.87*0.9</f>
        <v>11040.300000000001</v>
      </c>
      <c r="AS18" s="84">
        <f>'BAR BB| Open rates'!AS18*0.87*0.9</f>
        <v>10257.300000000001</v>
      </c>
      <c r="AT18" s="84">
        <f>'BAR BB| Open rates'!AT18*0.87*0.9</f>
        <v>16443</v>
      </c>
      <c r="AU18" s="84">
        <f>'BAR BB| Open rates'!AU18*0.87*0.9</f>
        <v>10257.300000000001</v>
      </c>
      <c r="AV18" s="84">
        <f>'BAR BB| Open rates'!AV18*0.87*0.9</f>
        <v>18400.5</v>
      </c>
      <c r="AW18" s="84">
        <f>'BAR BB| Open rates'!AW18*0.87*0.9</f>
        <v>18400.5</v>
      </c>
      <c r="AX18" s="84">
        <f>'BAR BB| Open rates'!AX18*0.87*0.9</f>
        <v>16834.5</v>
      </c>
      <c r="AY18" s="84">
        <f>'BAR BB| Open rates'!AY18*0.87*0.9</f>
        <v>16834.5</v>
      </c>
      <c r="AZ18" s="84">
        <f>'BAR BB| Open rates'!AZ18*0.87*0.9</f>
        <v>16834.5</v>
      </c>
      <c r="BA18" s="84">
        <f>'BAR BB| Open rates'!BA18*0.87*0.9</f>
        <v>16834.5</v>
      </c>
      <c r="BB18" s="84">
        <f>'BAR BB| Open rates'!BB18*0.87*0.9</f>
        <v>16834.5</v>
      </c>
      <c r="BC18" s="84">
        <f>'BAR BB| Open rates'!BC18*0.87*0.9</f>
        <v>16834.5</v>
      </c>
      <c r="BD18" s="84">
        <f>'BAR BB| Open rates'!BD18*0.87*0.9</f>
        <v>16834.5</v>
      </c>
      <c r="BE18" s="84">
        <f>'BAR BB| Open rates'!BE18*0.87*0.9</f>
        <v>16834.5</v>
      </c>
      <c r="BF18" s="84">
        <f>'BAR BB| Open rates'!BF18*0.87*0.9</f>
        <v>16834.5</v>
      </c>
      <c r="BG18" s="84">
        <f>'BAR BB| Open rates'!BG18*0.87*0.9</f>
        <v>16051.5</v>
      </c>
      <c r="BH18" s="84">
        <f>'BAR BB| Open rates'!BH18*0.87*0.9</f>
        <v>16051.5</v>
      </c>
      <c r="BI18" s="84">
        <f>'BAR BB| Open rates'!BI18*0.87*0.9</f>
        <v>16051.5</v>
      </c>
    </row>
    <row r="19" spans="1:61" s="14" customFormat="1" ht="12" customHeight="1" x14ac:dyDescent="0.2">
      <c r="A19" s="42">
        <v>2</v>
      </c>
      <c r="B19" s="84">
        <f>'BAR BB| Open rates'!B19*0.87*0.9</f>
        <v>35235</v>
      </c>
      <c r="C19" s="84">
        <f>'BAR BB| Open rates'!C19*0.87*0.9</f>
        <v>35235</v>
      </c>
      <c r="D19" s="84">
        <f>'BAR BB| Open rates'!D19*0.87*0.9</f>
        <v>35235</v>
      </c>
      <c r="E19" s="84">
        <f>'BAR BB| Open rates'!E19*0.87*0.9</f>
        <v>35235</v>
      </c>
      <c r="F19" s="84">
        <f>'BAR BB| Open rates'!F19*0.87*0.9</f>
        <v>35235</v>
      </c>
      <c r="G19" s="84">
        <f>'BAR BB| Open rates'!G19*0.87*0.9</f>
        <v>35235</v>
      </c>
      <c r="H19" s="84">
        <f>'BAR BB| Open rates'!H19*0.87*0.9</f>
        <v>32103</v>
      </c>
      <c r="I19" s="84">
        <f>'BAR BB| Open rates'!I19*0.87*0.9</f>
        <v>31320</v>
      </c>
      <c r="J19" s="84">
        <f>'BAR BB| Open rates'!J19*0.87*0.9</f>
        <v>32103</v>
      </c>
      <c r="K19" s="84">
        <f>'BAR BB| Open rates'!K19*0.87*0.9</f>
        <v>26935.200000000001</v>
      </c>
      <c r="L19" s="84">
        <f>'BAR BB| Open rates'!L19*0.87*0.9</f>
        <v>23020.2</v>
      </c>
      <c r="M19" s="84">
        <f>'BAR BB| Open rates'!M19*0.87*0.9</f>
        <v>25369.200000000001</v>
      </c>
      <c r="N19" s="84">
        <f>'BAR BB| Open rates'!N19*0.87*0.9</f>
        <v>25369.200000000001</v>
      </c>
      <c r="O19" s="84">
        <f>'BAR BB| Open rates'!O19*0.87*0.9</f>
        <v>20671.2</v>
      </c>
      <c r="P19" s="84">
        <f>'BAR BB| Open rates'!P19*0.87*0.9</f>
        <v>20671.2</v>
      </c>
      <c r="Q19" s="84">
        <f>'BAR BB| Open rates'!Q19*0.87*0.9</f>
        <v>17539.2</v>
      </c>
      <c r="R19" s="84">
        <f>'BAR BB| Open rates'!R19*0.87*0.9</f>
        <v>17539.2</v>
      </c>
      <c r="S19" s="84">
        <f>'BAR BB| Open rates'!S19*0.87*0.9</f>
        <v>15346.800000000001</v>
      </c>
      <c r="T19" s="84">
        <f>'BAR BB| Open rates'!T19*0.87*0.9</f>
        <v>17539.2</v>
      </c>
      <c r="U19" s="84">
        <f>'BAR BB| Open rates'!U19*0.87*0.9</f>
        <v>15346.800000000001</v>
      </c>
      <c r="V19" s="84">
        <f>'BAR BB| Open rates'!V19*0.87*0.9</f>
        <v>14407.2</v>
      </c>
      <c r="W19" s="84">
        <f>'BAR BB| Open rates'!W19*0.87*0.9</f>
        <v>12919.5</v>
      </c>
      <c r="X19" s="84">
        <f>'BAR BB| Open rates'!X19*0.87*0.9</f>
        <v>11118.6</v>
      </c>
      <c r="Y19" s="84">
        <f>'BAR BB| Open rates'!Y19*0.87*0.9</f>
        <v>11901.6</v>
      </c>
      <c r="Z19" s="84">
        <f>'BAR BB| Open rates'!Z19*0.87*0.9</f>
        <v>11118.6</v>
      </c>
      <c r="AA19" s="84">
        <f>'BAR BB| Open rates'!AA19*0.87*0.9</f>
        <v>11901.6</v>
      </c>
      <c r="AB19" s="84">
        <f>'BAR BB| Open rates'!AB19*0.87*0.9</f>
        <v>11118.6</v>
      </c>
      <c r="AC19" s="84">
        <f>'BAR BB| Open rates'!AC19*0.87*0.9</f>
        <v>11118.6</v>
      </c>
      <c r="AD19" s="84">
        <f>'BAR BB| Open rates'!AD19*0.87*0.9</f>
        <v>11353.5</v>
      </c>
      <c r="AE19" s="84">
        <f>'BAR BB| Open rates'!AE19*0.87*0.9</f>
        <v>12214.800000000001</v>
      </c>
      <c r="AF19" s="84">
        <f>'BAR BB| Open rates'!AF19*0.87*0.9</f>
        <v>11118.6</v>
      </c>
      <c r="AG19" s="84">
        <f>'BAR BB| Open rates'!AG19*0.87*0.9</f>
        <v>12214.800000000001</v>
      </c>
      <c r="AH19" s="84">
        <f>'BAR BB| Open rates'!AH19*0.87*0.9</f>
        <v>11118.6</v>
      </c>
      <c r="AI19" s="84">
        <f>'BAR BB| Open rates'!AI19*0.87*0.9</f>
        <v>11901.6</v>
      </c>
      <c r="AJ19" s="84">
        <f>'BAR BB| Open rates'!AJ19*0.87*0.9</f>
        <v>11118.6</v>
      </c>
      <c r="AK19" s="84">
        <f>'BAR BB| Open rates'!AK19*0.87*0.9</f>
        <v>11901.6</v>
      </c>
      <c r="AL19" s="84">
        <f>'BAR BB| Open rates'!AL19*0.87*0.9</f>
        <v>11118.6</v>
      </c>
      <c r="AM19" s="84">
        <f>'BAR BB| Open rates'!AM19*0.87*0.9</f>
        <v>13859.1</v>
      </c>
      <c r="AN19" s="84">
        <f>'BAR BB| Open rates'!AN19*0.87*0.9</f>
        <v>13859.1</v>
      </c>
      <c r="AO19" s="84">
        <f>'BAR BB| Open rates'!AO19*0.87*0.9</f>
        <v>12214.800000000001</v>
      </c>
      <c r="AP19" s="84">
        <f>'BAR BB| Open rates'!AP19*0.87*0.9</f>
        <v>13859.1</v>
      </c>
      <c r="AQ19" s="84">
        <f>'BAR BB| Open rates'!AQ19*0.87*0.9</f>
        <v>12214.800000000001</v>
      </c>
      <c r="AR19" s="84">
        <f>'BAR BB| Open rates'!AR19*0.87*0.9</f>
        <v>12214.800000000001</v>
      </c>
      <c r="AS19" s="84">
        <f>'BAR BB| Open rates'!AS19*0.87*0.9</f>
        <v>11431.800000000001</v>
      </c>
      <c r="AT19" s="84">
        <f>'BAR BB| Open rates'!AT19*0.87*0.9</f>
        <v>17617.5</v>
      </c>
      <c r="AU19" s="84">
        <f>'BAR BB| Open rates'!AU19*0.87*0.9</f>
        <v>11431.800000000001</v>
      </c>
      <c r="AV19" s="84">
        <f>'BAR BB| Open rates'!AV19*0.87*0.9</f>
        <v>19575</v>
      </c>
      <c r="AW19" s="84">
        <f>'BAR BB| Open rates'!AW19*0.87*0.9</f>
        <v>19575</v>
      </c>
      <c r="AX19" s="84">
        <f>'BAR BB| Open rates'!AX19*0.87*0.9</f>
        <v>18009</v>
      </c>
      <c r="AY19" s="84">
        <f>'BAR BB| Open rates'!AY19*0.87*0.9</f>
        <v>18009</v>
      </c>
      <c r="AZ19" s="84">
        <f>'BAR BB| Open rates'!AZ19*0.87*0.9</f>
        <v>18009</v>
      </c>
      <c r="BA19" s="84">
        <f>'BAR BB| Open rates'!BA19*0.87*0.9</f>
        <v>18009</v>
      </c>
      <c r="BB19" s="84">
        <f>'BAR BB| Open rates'!BB19*0.87*0.9</f>
        <v>18009</v>
      </c>
      <c r="BC19" s="84">
        <f>'BAR BB| Open rates'!BC19*0.87*0.9</f>
        <v>18009</v>
      </c>
      <c r="BD19" s="84">
        <f>'BAR BB| Open rates'!BD19*0.87*0.9</f>
        <v>18009</v>
      </c>
      <c r="BE19" s="84">
        <f>'BAR BB| Open rates'!BE19*0.87*0.9</f>
        <v>18009</v>
      </c>
      <c r="BF19" s="84">
        <f>'BAR BB| Open rates'!BF19*0.87*0.9</f>
        <v>18009</v>
      </c>
      <c r="BG19" s="84">
        <f>'BAR BB| Open rates'!BG19*0.87*0.9</f>
        <v>17226</v>
      </c>
      <c r="BH19" s="84">
        <f>'BAR BB| Open rates'!BH19*0.87*0.9</f>
        <v>17226</v>
      </c>
      <c r="BI19" s="84">
        <f>'BAR BB| Open rates'!BI19*0.87*0.9</f>
        <v>17226</v>
      </c>
    </row>
    <row r="20" spans="1:6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row>
    <row r="21" spans="1:61" s="14" customFormat="1" ht="12" customHeight="1" x14ac:dyDescent="0.2">
      <c r="A21" s="42">
        <v>1</v>
      </c>
      <c r="B21" s="84">
        <f>'BAR BB| Open rates'!B21*0.87*0.9</f>
        <v>49250.700000000004</v>
      </c>
      <c r="C21" s="84">
        <f>'BAR BB| Open rates'!C21*0.87*0.9</f>
        <v>49250.700000000004</v>
      </c>
      <c r="D21" s="84">
        <f>'BAR BB| Open rates'!D21*0.87*0.9</f>
        <v>49250.700000000004</v>
      </c>
      <c r="E21" s="84">
        <f>'BAR BB| Open rates'!E21*0.87*0.9</f>
        <v>49250.700000000004</v>
      </c>
      <c r="F21" s="84">
        <f>'BAR BB| Open rates'!F21*0.87*0.9</f>
        <v>49250.700000000004</v>
      </c>
      <c r="G21" s="84">
        <f>'BAR BB| Open rates'!G21*0.87*0.9</f>
        <v>49250.700000000004</v>
      </c>
      <c r="H21" s="84">
        <f>'BAR BB| Open rates'!H21*0.87*0.9</f>
        <v>46118.700000000004</v>
      </c>
      <c r="I21" s="84">
        <f>'BAR BB| Open rates'!I21*0.87*0.9</f>
        <v>45335.700000000004</v>
      </c>
      <c r="J21" s="84">
        <f>'BAR BB| Open rates'!J21*0.87*0.9</f>
        <v>46118.700000000004</v>
      </c>
      <c r="K21" s="84">
        <f>'BAR BB| Open rates'!K21*0.87*0.9</f>
        <v>34373.700000000004</v>
      </c>
      <c r="L21" s="84">
        <f>'BAR BB| Open rates'!L21*0.87*0.9</f>
        <v>30458.7</v>
      </c>
      <c r="M21" s="84">
        <f>'BAR BB| Open rates'!M21*0.87*0.9</f>
        <v>32807.700000000004</v>
      </c>
      <c r="N21" s="84">
        <f>'BAR BB| Open rates'!N21*0.87*0.9</f>
        <v>32807.700000000004</v>
      </c>
      <c r="O21" s="84">
        <f>'BAR BB| Open rates'!O21*0.87*0.9</f>
        <v>28109.7</v>
      </c>
      <c r="P21" s="84">
        <f>'BAR BB| Open rates'!P21*0.87*0.9</f>
        <v>28109.7</v>
      </c>
      <c r="Q21" s="84">
        <f>'BAR BB| Open rates'!Q21*0.87*0.9</f>
        <v>24977.7</v>
      </c>
      <c r="R21" s="84">
        <f>'BAR BB| Open rates'!R21*0.87*0.9</f>
        <v>24977.7</v>
      </c>
      <c r="S21" s="84">
        <f>'BAR BB| Open rates'!S21*0.87*0.9</f>
        <v>22785.3</v>
      </c>
      <c r="T21" s="84">
        <f>'BAR BB| Open rates'!T21*0.87*0.9</f>
        <v>24977.7</v>
      </c>
      <c r="U21" s="84">
        <f>'BAR BB| Open rates'!U21*0.87*0.9</f>
        <v>22785.3</v>
      </c>
      <c r="V21" s="84">
        <f>'BAR BB| Open rates'!V21*0.87*0.9</f>
        <v>21845.7</v>
      </c>
      <c r="W21" s="84">
        <f>'BAR BB| Open rates'!W21*0.87*0.9</f>
        <v>13232.7</v>
      </c>
      <c r="X21" s="84">
        <f>'BAR BB| Open rates'!X21*0.87*0.9</f>
        <v>11431.800000000001</v>
      </c>
      <c r="Y21" s="84">
        <f>'BAR BB| Open rates'!Y21*0.87*0.9</f>
        <v>12214.800000000001</v>
      </c>
      <c r="Z21" s="84">
        <f>'BAR BB| Open rates'!Z21*0.87*0.9</f>
        <v>11431.800000000001</v>
      </c>
      <c r="AA21" s="84">
        <f>'BAR BB| Open rates'!AA21*0.87*0.9</f>
        <v>12214.800000000001</v>
      </c>
      <c r="AB21" s="84">
        <f>'BAR BB| Open rates'!AB21*0.87*0.9</f>
        <v>11431.800000000001</v>
      </c>
      <c r="AC21" s="84">
        <f>'BAR BB| Open rates'!AC21*0.87*0.9</f>
        <v>11431.800000000001</v>
      </c>
      <c r="AD21" s="84">
        <f>'BAR BB| Open rates'!AD21*0.87*0.9</f>
        <v>11666.7</v>
      </c>
      <c r="AE21" s="84">
        <f>'BAR BB| Open rates'!AE21*0.87*0.9</f>
        <v>12528</v>
      </c>
      <c r="AF21" s="84">
        <f>'BAR BB| Open rates'!AF21*0.87*0.9</f>
        <v>11431.800000000001</v>
      </c>
      <c r="AG21" s="84">
        <f>'BAR BB| Open rates'!AG21*0.87*0.9</f>
        <v>12528</v>
      </c>
      <c r="AH21" s="84">
        <f>'BAR BB| Open rates'!AH21*0.87*0.9</f>
        <v>11431.800000000001</v>
      </c>
      <c r="AI21" s="84">
        <f>'BAR BB| Open rates'!AI21*0.87*0.9</f>
        <v>12214.800000000001</v>
      </c>
      <c r="AJ21" s="84">
        <f>'BAR BB| Open rates'!AJ21*0.87*0.9</f>
        <v>11431.800000000001</v>
      </c>
      <c r="AK21" s="84">
        <f>'BAR BB| Open rates'!AK21*0.87*0.9</f>
        <v>12214.800000000001</v>
      </c>
      <c r="AL21" s="84">
        <f>'BAR BB| Open rates'!AL21*0.87*0.9</f>
        <v>11431.800000000001</v>
      </c>
      <c r="AM21" s="84">
        <f>'BAR BB| Open rates'!AM21*0.87*0.9</f>
        <v>14172.300000000001</v>
      </c>
      <c r="AN21" s="84">
        <f>'BAR BB| Open rates'!AN21*0.87*0.9</f>
        <v>14172.300000000001</v>
      </c>
      <c r="AO21" s="84">
        <f>'BAR BB| Open rates'!AO21*0.87*0.9</f>
        <v>12528</v>
      </c>
      <c r="AP21" s="84">
        <f>'BAR BB| Open rates'!AP21*0.87*0.9</f>
        <v>14172.300000000001</v>
      </c>
      <c r="AQ21" s="84">
        <f>'BAR BB| Open rates'!AQ21*0.87*0.9</f>
        <v>12528</v>
      </c>
      <c r="AR21" s="84">
        <f>'BAR BB| Open rates'!AR21*0.87*0.9</f>
        <v>12528</v>
      </c>
      <c r="AS21" s="84">
        <f>'BAR BB| Open rates'!AS21*0.87*0.9</f>
        <v>11745</v>
      </c>
      <c r="AT21" s="84">
        <f>'BAR BB| Open rates'!AT21*0.87*0.9</f>
        <v>17930.7</v>
      </c>
      <c r="AU21" s="84">
        <f>'BAR BB| Open rates'!AU21*0.87*0.9</f>
        <v>11745</v>
      </c>
      <c r="AV21" s="84">
        <f>'BAR BB| Open rates'!AV21*0.87*0.9</f>
        <v>22628.7</v>
      </c>
      <c r="AW21" s="84">
        <f>'BAR BB| Open rates'!AW21*0.87*0.9</f>
        <v>22628.7</v>
      </c>
      <c r="AX21" s="84">
        <f>'BAR BB| Open rates'!AX21*0.87*0.9</f>
        <v>21062.7</v>
      </c>
      <c r="AY21" s="84">
        <f>'BAR BB| Open rates'!AY21*0.87*0.9</f>
        <v>21062.7</v>
      </c>
      <c r="AZ21" s="84">
        <f>'BAR BB| Open rates'!AZ21*0.87*0.9</f>
        <v>21062.7</v>
      </c>
      <c r="BA21" s="84">
        <f>'BAR BB| Open rates'!BA21*0.87*0.9</f>
        <v>21062.7</v>
      </c>
      <c r="BB21" s="84">
        <f>'BAR BB| Open rates'!BB21*0.87*0.9</f>
        <v>21062.7</v>
      </c>
      <c r="BC21" s="84">
        <f>'BAR BB| Open rates'!BC21*0.87*0.9</f>
        <v>21062.7</v>
      </c>
      <c r="BD21" s="84">
        <f>'BAR BB| Open rates'!BD21*0.87*0.9</f>
        <v>21062.7</v>
      </c>
      <c r="BE21" s="84">
        <f>'BAR BB| Open rates'!BE21*0.87*0.9</f>
        <v>21062.7</v>
      </c>
      <c r="BF21" s="84">
        <f>'BAR BB| Open rates'!BF21*0.87*0.9</f>
        <v>21062.7</v>
      </c>
      <c r="BG21" s="84">
        <f>'BAR BB| Open rates'!BG21*0.87*0.9</f>
        <v>20279.7</v>
      </c>
      <c r="BH21" s="84">
        <f>'BAR BB| Open rates'!BH21*0.87*0.9</f>
        <v>20279.7</v>
      </c>
      <c r="BI21" s="84">
        <f>'BAR BB| Open rates'!BI21*0.87*0.9</f>
        <v>20279.7</v>
      </c>
    </row>
    <row r="22" spans="1:61" s="14" customFormat="1" ht="12" customHeight="1" x14ac:dyDescent="0.2">
      <c r="A22" s="42">
        <v>2</v>
      </c>
      <c r="B22" s="84">
        <f>'BAR BB| Open rates'!B22*0.87*0.9</f>
        <v>50425.200000000004</v>
      </c>
      <c r="C22" s="84">
        <f>'BAR BB| Open rates'!C22*0.87*0.9</f>
        <v>50425.200000000004</v>
      </c>
      <c r="D22" s="84">
        <f>'BAR BB| Open rates'!D22*0.87*0.9</f>
        <v>50425.200000000004</v>
      </c>
      <c r="E22" s="84">
        <f>'BAR BB| Open rates'!E22*0.87*0.9</f>
        <v>50425.200000000004</v>
      </c>
      <c r="F22" s="84">
        <f>'BAR BB| Open rates'!F22*0.87*0.9</f>
        <v>50425.200000000004</v>
      </c>
      <c r="G22" s="84">
        <f>'BAR BB| Open rates'!G22*0.87*0.9</f>
        <v>50425.200000000004</v>
      </c>
      <c r="H22" s="84">
        <f>'BAR BB| Open rates'!H22*0.87*0.9</f>
        <v>47293.200000000004</v>
      </c>
      <c r="I22" s="84">
        <f>'BAR BB| Open rates'!I22*0.87*0.9</f>
        <v>46510.200000000004</v>
      </c>
      <c r="J22" s="84">
        <f>'BAR BB| Open rates'!J22*0.87*0.9</f>
        <v>47293.200000000004</v>
      </c>
      <c r="K22" s="84">
        <f>'BAR BB| Open rates'!K22*0.87*0.9</f>
        <v>35548.200000000004</v>
      </c>
      <c r="L22" s="84">
        <f>'BAR BB| Open rates'!L22*0.87*0.9</f>
        <v>31633.200000000001</v>
      </c>
      <c r="M22" s="84">
        <f>'BAR BB| Open rates'!M22*0.87*0.9</f>
        <v>33982.200000000004</v>
      </c>
      <c r="N22" s="84">
        <f>'BAR BB| Open rates'!N22*0.87*0.9</f>
        <v>33982.200000000004</v>
      </c>
      <c r="O22" s="84">
        <f>'BAR BB| Open rates'!O22*0.87*0.9</f>
        <v>29284.2</v>
      </c>
      <c r="P22" s="84">
        <f>'BAR BB| Open rates'!P22*0.87*0.9</f>
        <v>29284.2</v>
      </c>
      <c r="Q22" s="84">
        <f>'BAR BB| Open rates'!Q22*0.87*0.9</f>
        <v>26152.2</v>
      </c>
      <c r="R22" s="84">
        <f>'BAR BB| Open rates'!R22*0.87*0.9</f>
        <v>26152.2</v>
      </c>
      <c r="S22" s="84">
        <f>'BAR BB| Open rates'!S22*0.87*0.9</f>
        <v>23959.8</v>
      </c>
      <c r="T22" s="84">
        <f>'BAR BB| Open rates'!T22*0.87*0.9</f>
        <v>26152.2</v>
      </c>
      <c r="U22" s="84">
        <f>'BAR BB| Open rates'!U22*0.87*0.9</f>
        <v>23959.8</v>
      </c>
      <c r="V22" s="84">
        <f>'BAR BB| Open rates'!V22*0.87*0.9</f>
        <v>23020.2</v>
      </c>
      <c r="W22" s="84">
        <f>'BAR BB| Open rates'!W22*0.87*0.9</f>
        <v>14407.2</v>
      </c>
      <c r="X22" s="84">
        <f>'BAR BB| Open rates'!X22*0.87*0.9</f>
        <v>12606.300000000001</v>
      </c>
      <c r="Y22" s="84">
        <f>'BAR BB| Open rates'!Y22*0.87*0.9</f>
        <v>13389.300000000001</v>
      </c>
      <c r="Z22" s="84">
        <f>'BAR BB| Open rates'!Z22*0.87*0.9</f>
        <v>12606.300000000001</v>
      </c>
      <c r="AA22" s="84">
        <f>'BAR BB| Open rates'!AA22*0.87*0.9</f>
        <v>13389.300000000001</v>
      </c>
      <c r="AB22" s="84">
        <f>'BAR BB| Open rates'!AB22*0.87*0.9</f>
        <v>12606.300000000001</v>
      </c>
      <c r="AC22" s="84">
        <f>'BAR BB| Open rates'!AC22*0.87*0.9</f>
        <v>12606.300000000001</v>
      </c>
      <c r="AD22" s="84">
        <f>'BAR BB| Open rates'!AD22*0.87*0.9</f>
        <v>12841.2</v>
      </c>
      <c r="AE22" s="84">
        <f>'BAR BB| Open rates'!AE22*0.87*0.9</f>
        <v>13702.5</v>
      </c>
      <c r="AF22" s="84">
        <f>'BAR BB| Open rates'!AF22*0.87*0.9</f>
        <v>12606.300000000001</v>
      </c>
      <c r="AG22" s="84">
        <f>'BAR BB| Open rates'!AG22*0.87*0.9</f>
        <v>13702.5</v>
      </c>
      <c r="AH22" s="84">
        <f>'BAR BB| Open rates'!AH22*0.87*0.9</f>
        <v>12606.300000000001</v>
      </c>
      <c r="AI22" s="84">
        <f>'BAR BB| Open rates'!AI22*0.87*0.9</f>
        <v>13389.300000000001</v>
      </c>
      <c r="AJ22" s="84">
        <f>'BAR BB| Open rates'!AJ22*0.87*0.9</f>
        <v>12606.300000000001</v>
      </c>
      <c r="AK22" s="84">
        <f>'BAR BB| Open rates'!AK22*0.87*0.9</f>
        <v>13389.300000000001</v>
      </c>
      <c r="AL22" s="84">
        <f>'BAR BB| Open rates'!AL22*0.87*0.9</f>
        <v>12606.300000000001</v>
      </c>
      <c r="AM22" s="84">
        <f>'BAR BB| Open rates'!AM22*0.87*0.9</f>
        <v>15346.800000000001</v>
      </c>
      <c r="AN22" s="84">
        <f>'BAR BB| Open rates'!AN22*0.87*0.9</f>
        <v>15346.800000000001</v>
      </c>
      <c r="AO22" s="84">
        <f>'BAR BB| Open rates'!AO22*0.87*0.9</f>
        <v>13702.5</v>
      </c>
      <c r="AP22" s="84">
        <f>'BAR BB| Open rates'!AP22*0.87*0.9</f>
        <v>15346.800000000001</v>
      </c>
      <c r="AQ22" s="84">
        <f>'BAR BB| Open rates'!AQ22*0.87*0.9</f>
        <v>13702.5</v>
      </c>
      <c r="AR22" s="84">
        <f>'BAR BB| Open rates'!AR22*0.87*0.9</f>
        <v>13702.5</v>
      </c>
      <c r="AS22" s="84">
        <f>'BAR BB| Open rates'!AS22*0.87*0.9</f>
        <v>12919.5</v>
      </c>
      <c r="AT22" s="84">
        <f>'BAR BB| Open rates'!AT22*0.87*0.9</f>
        <v>19105.2</v>
      </c>
      <c r="AU22" s="84">
        <f>'BAR BB| Open rates'!AU22*0.87*0.9</f>
        <v>12919.5</v>
      </c>
      <c r="AV22" s="84">
        <f>'BAR BB| Open rates'!AV22*0.87*0.9</f>
        <v>23803.200000000001</v>
      </c>
      <c r="AW22" s="84">
        <f>'BAR BB| Open rates'!AW22*0.87*0.9</f>
        <v>23803.200000000001</v>
      </c>
      <c r="AX22" s="84">
        <f>'BAR BB| Open rates'!AX22*0.87*0.9</f>
        <v>22237.200000000001</v>
      </c>
      <c r="AY22" s="84">
        <f>'BAR BB| Open rates'!AY22*0.87*0.9</f>
        <v>22237.200000000001</v>
      </c>
      <c r="AZ22" s="84">
        <f>'BAR BB| Open rates'!AZ22*0.87*0.9</f>
        <v>22237.200000000001</v>
      </c>
      <c r="BA22" s="84">
        <f>'BAR BB| Open rates'!BA22*0.87*0.9</f>
        <v>22237.200000000001</v>
      </c>
      <c r="BB22" s="84">
        <f>'BAR BB| Open rates'!BB22*0.87*0.9</f>
        <v>22237.200000000001</v>
      </c>
      <c r="BC22" s="84">
        <f>'BAR BB| Open rates'!BC22*0.87*0.9</f>
        <v>22237.200000000001</v>
      </c>
      <c r="BD22" s="84">
        <f>'BAR BB| Open rates'!BD22*0.87*0.9</f>
        <v>22237.200000000001</v>
      </c>
      <c r="BE22" s="84">
        <f>'BAR BB| Open rates'!BE22*0.87*0.9</f>
        <v>22237.200000000001</v>
      </c>
      <c r="BF22" s="84">
        <f>'BAR BB| Open rates'!BF22*0.87*0.9</f>
        <v>22237.200000000001</v>
      </c>
      <c r="BG22" s="84">
        <f>'BAR BB| Open rates'!BG22*0.87*0.9</f>
        <v>21454.2</v>
      </c>
      <c r="BH22" s="84">
        <f>'BAR BB| Open rates'!BH22*0.87*0.9</f>
        <v>21454.2</v>
      </c>
      <c r="BI22" s="84">
        <f>'BAR BB| Open rates'!BI22*0.87*0.9</f>
        <v>21454.2</v>
      </c>
    </row>
    <row r="23" spans="1:61" s="14" customFormat="1" ht="12" customHeight="1" x14ac:dyDescent="0.2">
      <c r="A23" s="42">
        <v>3</v>
      </c>
      <c r="B23" s="84">
        <f>'BAR BB| Open rates'!B23*0.87*0.9</f>
        <v>51599.700000000004</v>
      </c>
      <c r="C23" s="84">
        <f>'BAR BB| Open rates'!C23*0.87*0.9</f>
        <v>51599.700000000004</v>
      </c>
      <c r="D23" s="84">
        <f>'BAR BB| Open rates'!D23*0.87*0.9</f>
        <v>51599.700000000004</v>
      </c>
      <c r="E23" s="84">
        <f>'BAR BB| Open rates'!E23*0.87*0.9</f>
        <v>51599.700000000004</v>
      </c>
      <c r="F23" s="84">
        <f>'BAR BB| Open rates'!F23*0.87*0.9</f>
        <v>51599.700000000004</v>
      </c>
      <c r="G23" s="84">
        <f>'BAR BB| Open rates'!G23*0.87*0.9</f>
        <v>51599.700000000004</v>
      </c>
      <c r="H23" s="84">
        <f>'BAR BB| Open rates'!H23*0.87*0.9</f>
        <v>48467.700000000004</v>
      </c>
      <c r="I23" s="84">
        <f>'BAR BB| Open rates'!I23*0.87*0.9</f>
        <v>47684.700000000004</v>
      </c>
      <c r="J23" s="84">
        <f>'BAR BB| Open rates'!J23*0.87*0.9</f>
        <v>48467.700000000004</v>
      </c>
      <c r="K23" s="84">
        <f>'BAR BB| Open rates'!K23*0.87*0.9</f>
        <v>36722.700000000004</v>
      </c>
      <c r="L23" s="84">
        <f>'BAR BB| Open rates'!L23*0.87*0.9</f>
        <v>32807.700000000004</v>
      </c>
      <c r="M23" s="84">
        <f>'BAR BB| Open rates'!M23*0.87*0.9</f>
        <v>35156.700000000004</v>
      </c>
      <c r="N23" s="84">
        <f>'BAR BB| Open rates'!N23*0.87*0.9</f>
        <v>35156.700000000004</v>
      </c>
      <c r="O23" s="84">
        <f>'BAR BB| Open rates'!O23*0.87*0.9</f>
        <v>30458.7</v>
      </c>
      <c r="P23" s="84">
        <f>'BAR BB| Open rates'!P23*0.87*0.9</f>
        <v>30458.7</v>
      </c>
      <c r="Q23" s="84">
        <f>'BAR BB| Open rates'!Q23*0.87*0.9</f>
        <v>27326.7</v>
      </c>
      <c r="R23" s="84">
        <f>'BAR BB| Open rates'!R23*0.87*0.9</f>
        <v>27326.7</v>
      </c>
      <c r="S23" s="84">
        <f>'BAR BB| Open rates'!S23*0.87*0.9</f>
        <v>25134.3</v>
      </c>
      <c r="T23" s="84">
        <f>'BAR BB| Open rates'!T23*0.87*0.9</f>
        <v>27326.7</v>
      </c>
      <c r="U23" s="84">
        <f>'BAR BB| Open rates'!U23*0.87*0.9</f>
        <v>25134.3</v>
      </c>
      <c r="V23" s="84">
        <f>'BAR BB| Open rates'!V23*0.87*0.9</f>
        <v>24194.7</v>
      </c>
      <c r="W23" s="84">
        <f>'BAR BB| Open rates'!W23*0.87*0.9</f>
        <v>15581.7</v>
      </c>
      <c r="X23" s="84">
        <f>'BAR BB| Open rates'!X23*0.87*0.9</f>
        <v>13780.800000000001</v>
      </c>
      <c r="Y23" s="84">
        <f>'BAR BB| Open rates'!Y23*0.87*0.9</f>
        <v>14563.800000000001</v>
      </c>
      <c r="Z23" s="84">
        <f>'BAR BB| Open rates'!Z23*0.87*0.9</f>
        <v>13780.800000000001</v>
      </c>
      <c r="AA23" s="84">
        <f>'BAR BB| Open rates'!AA23*0.87*0.9</f>
        <v>14563.800000000001</v>
      </c>
      <c r="AB23" s="84">
        <f>'BAR BB| Open rates'!AB23*0.87*0.9</f>
        <v>13780.800000000001</v>
      </c>
      <c r="AC23" s="84">
        <f>'BAR BB| Open rates'!AC23*0.87*0.9</f>
        <v>13780.800000000001</v>
      </c>
      <c r="AD23" s="84">
        <f>'BAR BB| Open rates'!AD23*0.87*0.9</f>
        <v>14015.7</v>
      </c>
      <c r="AE23" s="84">
        <f>'BAR BB| Open rates'!AE23*0.87*0.9</f>
        <v>14877</v>
      </c>
      <c r="AF23" s="84">
        <f>'BAR BB| Open rates'!AF23*0.87*0.9</f>
        <v>13780.800000000001</v>
      </c>
      <c r="AG23" s="84">
        <f>'BAR BB| Open rates'!AG23*0.87*0.9</f>
        <v>14877</v>
      </c>
      <c r="AH23" s="84">
        <f>'BAR BB| Open rates'!AH23*0.87*0.9</f>
        <v>13780.800000000001</v>
      </c>
      <c r="AI23" s="84">
        <f>'BAR BB| Open rates'!AI23*0.87*0.9</f>
        <v>14563.800000000001</v>
      </c>
      <c r="AJ23" s="84">
        <f>'BAR BB| Open rates'!AJ23*0.87*0.9</f>
        <v>13780.800000000001</v>
      </c>
      <c r="AK23" s="84">
        <f>'BAR BB| Open rates'!AK23*0.87*0.9</f>
        <v>14563.800000000001</v>
      </c>
      <c r="AL23" s="84">
        <f>'BAR BB| Open rates'!AL23*0.87*0.9</f>
        <v>13780.800000000001</v>
      </c>
      <c r="AM23" s="84">
        <f>'BAR BB| Open rates'!AM23*0.87*0.9</f>
        <v>16521.3</v>
      </c>
      <c r="AN23" s="84">
        <f>'BAR BB| Open rates'!AN23*0.87*0.9</f>
        <v>16521.3</v>
      </c>
      <c r="AO23" s="84">
        <f>'BAR BB| Open rates'!AO23*0.87*0.9</f>
        <v>14877</v>
      </c>
      <c r="AP23" s="84">
        <f>'BAR BB| Open rates'!AP23*0.87*0.9</f>
        <v>16521.3</v>
      </c>
      <c r="AQ23" s="84">
        <f>'BAR BB| Open rates'!AQ23*0.87*0.9</f>
        <v>14877</v>
      </c>
      <c r="AR23" s="84">
        <f>'BAR BB| Open rates'!AR23*0.87*0.9</f>
        <v>14877</v>
      </c>
      <c r="AS23" s="84">
        <f>'BAR BB| Open rates'!AS23*0.87*0.9</f>
        <v>14094</v>
      </c>
      <c r="AT23" s="84">
        <f>'BAR BB| Open rates'!AT23*0.87*0.9</f>
        <v>20279.7</v>
      </c>
      <c r="AU23" s="84">
        <f>'BAR BB| Open rates'!AU23*0.87*0.9</f>
        <v>14094</v>
      </c>
      <c r="AV23" s="84">
        <f>'BAR BB| Open rates'!AV23*0.87*0.9</f>
        <v>24977.7</v>
      </c>
      <c r="AW23" s="84">
        <f>'BAR BB| Open rates'!AW23*0.87*0.9</f>
        <v>24977.7</v>
      </c>
      <c r="AX23" s="84">
        <f>'BAR BB| Open rates'!AX23*0.87*0.9</f>
        <v>23411.7</v>
      </c>
      <c r="AY23" s="84">
        <f>'BAR BB| Open rates'!AY23*0.87*0.9</f>
        <v>23411.7</v>
      </c>
      <c r="AZ23" s="84">
        <f>'BAR BB| Open rates'!AZ23*0.87*0.9</f>
        <v>23411.7</v>
      </c>
      <c r="BA23" s="84">
        <f>'BAR BB| Open rates'!BA23*0.87*0.9</f>
        <v>23411.7</v>
      </c>
      <c r="BB23" s="84">
        <f>'BAR BB| Open rates'!BB23*0.87*0.9</f>
        <v>23411.7</v>
      </c>
      <c r="BC23" s="84">
        <f>'BAR BB| Open rates'!BC23*0.87*0.9</f>
        <v>23411.7</v>
      </c>
      <c r="BD23" s="84">
        <f>'BAR BB| Open rates'!BD23*0.87*0.9</f>
        <v>23411.7</v>
      </c>
      <c r="BE23" s="84">
        <f>'BAR BB| Open rates'!BE23*0.87*0.9</f>
        <v>23411.7</v>
      </c>
      <c r="BF23" s="84">
        <f>'BAR BB| Open rates'!BF23*0.87*0.9</f>
        <v>23411.7</v>
      </c>
      <c r="BG23" s="84">
        <f>'BAR BB| Open rates'!BG23*0.87*0.9</f>
        <v>22628.7</v>
      </c>
      <c r="BH23" s="84">
        <f>'BAR BB| Open rates'!BH23*0.87*0.9</f>
        <v>22628.7</v>
      </c>
      <c r="BI23" s="84">
        <f>'BAR BB| Open rates'!BI23*0.87*0.9</f>
        <v>22628.7</v>
      </c>
    </row>
    <row r="24" spans="1:61" s="14" customFormat="1" ht="12" customHeight="1" x14ac:dyDescent="0.2">
      <c r="A24" s="42">
        <v>4</v>
      </c>
      <c r="B24" s="84">
        <f>'BAR BB| Open rates'!B24*0.87*0.9</f>
        <v>52774.200000000004</v>
      </c>
      <c r="C24" s="84">
        <f>'BAR BB| Open rates'!C24*0.87*0.9</f>
        <v>52774.200000000004</v>
      </c>
      <c r="D24" s="84">
        <f>'BAR BB| Open rates'!D24*0.87*0.9</f>
        <v>52774.200000000004</v>
      </c>
      <c r="E24" s="84">
        <f>'BAR BB| Open rates'!E24*0.87*0.9</f>
        <v>52774.200000000004</v>
      </c>
      <c r="F24" s="84">
        <f>'BAR BB| Open rates'!F24*0.87*0.9</f>
        <v>52774.200000000004</v>
      </c>
      <c r="G24" s="84">
        <f>'BAR BB| Open rates'!G24*0.87*0.9</f>
        <v>52774.200000000004</v>
      </c>
      <c r="H24" s="84">
        <f>'BAR BB| Open rates'!H24*0.87*0.9</f>
        <v>49642.200000000004</v>
      </c>
      <c r="I24" s="84">
        <f>'BAR BB| Open rates'!I24*0.87*0.9</f>
        <v>48859.200000000004</v>
      </c>
      <c r="J24" s="84">
        <f>'BAR BB| Open rates'!J24*0.87*0.9</f>
        <v>49642.200000000004</v>
      </c>
      <c r="K24" s="84">
        <f>'BAR BB| Open rates'!K24*0.87*0.9</f>
        <v>37897.200000000004</v>
      </c>
      <c r="L24" s="84">
        <f>'BAR BB| Open rates'!L24*0.87*0.9</f>
        <v>33982.200000000004</v>
      </c>
      <c r="M24" s="84">
        <f>'BAR BB| Open rates'!M24*0.87*0.9</f>
        <v>36331.200000000004</v>
      </c>
      <c r="N24" s="84">
        <f>'BAR BB| Open rates'!N24*0.87*0.9</f>
        <v>36331.200000000004</v>
      </c>
      <c r="O24" s="84">
        <f>'BAR BB| Open rates'!O24*0.87*0.9</f>
        <v>31633.200000000001</v>
      </c>
      <c r="P24" s="84">
        <f>'BAR BB| Open rates'!P24*0.87*0.9</f>
        <v>31633.200000000001</v>
      </c>
      <c r="Q24" s="84">
        <f>'BAR BB| Open rates'!Q24*0.87*0.9</f>
        <v>28501.200000000001</v>
      </c>
      <c r="R24" s="84">
        <f>'BAR BB| Open rates'!R24*0.87*0.9</f>
        <v>28501.200000000001</v>
      </c>
      <c r="S24" s="84">
        <f>'BAR BB| Open rates'!S24*0.87*0.9</f>
        <v>26308.799999999999</v>
      </c>
      <c r="T24" s="84">
        <f>'BAR BB| Open rates'!T24*0.87*0.9</f>
        <v>28501.200000000001</v>
      </c>
      <c r="U24" s="84">
        <f>'BAR BB| Open rates'!U24*0.87*0.9</f>
        <v>26308.799999999999</v>
      </c>
      <c r="V24" s="84">
        <f>'BAR BB| Open rates'!V24*0.87*0.9</f>
        <v>25369.200000000001</v>
      </c>
      <c r="W24" s="84">
        <f>'BAR BB| Open rates'!W24*0.87*0.9</f>
        <v>16756.2</v>
      </c>
      <c r="X24" s="84">
        <f>'BAR BB| Open rates'!X24*0.87*0.9</f>
        <v>14955.300000000001</v>
      </c>
      <c r="Y24" s="84">
        <f>'BAR BB| Open rates'!Y24*0.87*0.9</f>
        <v>15738.300000000001</v>
      </c>
      <c r="Z24" s="84">
        <f>'BAR BB| Open rates'!Z24*0.87*0.9</f>
        <v>14955.300000000001</v>
      </c>
      <c r="AA24" s="84">
        <f>'BAR BB| Open rates'!AA24*0.87*0.9</f>
        <v>15738.300000000001</v>
      </c>
      <c r="AB24" s="84">
        <f>'BAR BB| Open rates'!AB24*0.87*0.9</f>
        <v>14955.300000000001</v>
      </c>
      <c r="AC24" s="84">
        <f>'BAR BB| Open rates'!AC24*0.87*0.9</f>
        <v>14955.300000000001</v>
      </c>
      <c r="AD24" s="84">
        <f>'BAR BB| Open rates'!AD24*0.87*0.9</f>
        <v>15190.2</v>
      </c>
      <c r="AE24" s="84">
        <f>'BAR BB| Open rates'!AE24*0.87*0.9</f>
        <v>16051.5</v>
      </c>
      <c r="AF24" s="84">
        <f>'BAR BB| Open rates'!AF24*0.87*0.9</f>
        <v>14955.300000000001</v>
      </c>
      <c r="AG24" s="84">
        <f>'BAR BB| Open rates'!AG24*0.87*0.9</f>
        <v>16051.5</v>
      </c>
      <c r="AH24" s="84">
        <f>'BAR BB| Open rates'!AH24*0.87*0.9</f>
        <v>14955.300000000001</v>
      </c>
      <c r="AI24" s="84">
        <f>'BAR BB| Open rates'!AI24*0.87*0.9</f>
        <v>15738.300000000001</v>
      </c>
      <c r="AJ24" s="84">
        <f>'BAR BB| Open rates'!AJ24*0.87*0.9</f>
        <v>14955.300000000001</v>
      </c>
      <c r="AK24" s="84">
        <f>'BAR BB| Open rates'!AK24*0.87*0.9</f>
        <v>15738.300000000001</v>
      </c>
      <c r="AL24" s="84">
        <f>'BAR BB| Open rates'!AL24*0.87*0.9</f>
        <v>14955.300000000001</v>
      </c>
      <c r="AM24" s="84">
        <f>'BAR BB| Open rates'!AM24*0.87*0.9</f>
        <v>17695.8</v>
      </c>
      <c r="AN24" s="84">
        <f>'BAR BB| Open rates'!AN24*0.87*0.9</f>
        <v>17695.8</v>
      </c>
      <c r="AO24" s="84">
        <f>'BAR BB| Open rates'!AO24*0.87*0.9</f>
        <v>16051.5</v>
      </c>
      <c r="AP24" s="84">
        <f>'BAR BB| Open rates'!AP24*0.87*0.9</f>
        <v>17695.8</v>
      </c>
      <c r="AQ24" s="84">
        <f>'BAR BB| Open rates'!AQ24*0.87*0.9</f>
        <v>16051.5</v>
      </c>
      <c r="AR24" s="84">
        <f>'BAR BB| Open rates'!AR24*0.87*0.9</f>
        <v>16051.5</v>
      </c>
      <c r="AS24" s="84">
        <f>'BAR BB| Open rates'!AS24*0.87*0.9</f>
        <v>15268.5</v>
      </c>
      <c r="AT24" s="84">
        <f>'BAR BB| Open rates'!AT24*0.87*0.9</f>
        <v>21454.2</v>
      </c>
      <c r="AU24" s="84">
        <f>'BAR BB| Open rates'!AU24*0.87*0.9</f>
        <v>15268.5</v>
      </c>
      <c r="AV24" s="84">
        <f>'BAR BB| Open rates'!AV24*0.87*0.9</f>
        <v>26152.2</v>
      </c>
      <c r="AW24" s="84">
        <f>'BAR BB| Open rates'!AW24*0.87*0.9</f>
        <v>26152.2</v>
      </c>
      <c r="AX24" s="84">
        <f>'BAR BB| Open rates'!AX24*0.87*0.9</f>
        <v>24586.2</v>
      </c>
      <c r="AY24" s="84">
        <f>'BAR BB| Open rates'!AY24*0.87*0.9</f>
        <v>24586.2</v>
      </c>
      <c r="AZ24" s="84">
        <f>'BAR BB| Open rates'!AZ24*0.87*0.9</f>
        <v>24586.2</v>
      </c>
      <c r="BA24" s="84">
        <f>'BAR BB| Open rates'!BA24*0.87*0.9</f>
        <v>24586.2</v>
      </c>
      <c r="BB24" s="84">
        <f>'BAR BB| Open rates'!BB24*0.87*0.9</f>
        <v>24586.2</v>
      </c>
      <c r="BC24" s="84">
        <f>'BAR BB| Open rates'!BC24*0.87*0.9</f>
        <v>24586.2</v>
      </c>
      <c r="BD24" s="84">
        <f>'BAR BB| Open rates'!BD24*0.87*0.9</f>
        <v>24586.2</v>
      </c>
      <c r="BE24" s="84">
        <f>'BAR BB| Open rates'!BE24*0.87*0.9</f>
        <v>24586.2</v>
      </c>
      <c r="BF24" s="84">
        <f>'BAR BB| Open rates'!BF24*0.87*0.9</f>
        <v>24586.2</v>
      </c>
      <c r="BG24" s="84">
        <f>'BAR BB| Open rates'!BG24*0.87*0.9</f>
        <v>23803.200000000001</v>
      </c>
      <c r="BH24" s="84">
        <f>'BAR BB| Open rates'!BH24*0.87*0.9</f>
        <v>23803.200000000001</v>
      </c>
      <c r="BI24" s="84">
        <f>'BAR BB| Open rates'!BI24*0.87*0.9</f>
        <v>23803.200000000001</v>
      </c>
    </row>
    <row r="25" spans="1:6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row>
    <row r="26" spans="1:61" s="14" customFormat="1" ht="12" customHeight="1" x14ac:dyDescent="0.2">
      <c r="A26" s="42">
        <v>1</v>
      </c>
      <c r="B26" s="84">
        <f>'BAR BB| Open rates'!B26*0.87*0.9</f>
        <v>64910.700000000004</v>
      </c>
      <c r="C26" s="84">
        <f>'BAR BB| Open rates'!C26*0.87*0.9</f>
        <v>64910.700000000004</v>
      </c>
      <c r="D26" s="84">
        <f>'BAR BB| Open rates'!D26*0.87*0.9</f>
        <v>64910.700000000004</v>
      </c>
      <c r="E26" s="84">
        <f>'BAR BB| Open rates'!E26*0.87*0.9</f>
        <v>64910.700000000004</v>
      </c>
      <c r="F26" s="84">
        <f>'BAR BB| Open rates'!F26*0.87*0.9</f>
        <v>64910.700000000004</v>
      </c>
      <c r="G26" s="84">
        <f>'BAR BB| Open rates'!G26*0.87*0.9</f>
        <v>64910.700000000004</v>
      </c>
      <c r="H26" s="84">
        <f>'BAR BB| Open rates'!H26*0.87*0.9</f>
        <v>61778.700000000004</v>
      </c>
      <c r="I26" s="84">
        <f>'BAR BB| Open rates'!I26*0.87*0.9</f>
        <v>60995.700000000004</v>
      </c>
      <c r="J26" s="84">
        <f>'BAR BB| Open rates'!J26*0.87*0.9</f>
        <v>61778.700000000004</v>
      </c>
      <c r="K26" s="84">
        <f>'BAR BB| Open rates'!K26*0.87*0.9</f>
        <v>42203.700000000004</v>
      </c>
      <c r="L26" s="84">
        <f>'BAR BB| Open rates'!L26*0.87*0.9</f>
        <v>38288.700000000004</v>
      </c>
      <c r="M26" s="84">
        <f>'BAR BB| Open rates'!M26*0.87*0.9</f>
        <v>40637.700000000004</v>
      </c>
      <c r="N26" s="84">
        <f>'BAR BB| Open rates'!N26*0.87*0.9</f>
        <v>40637.700000000004</v>
      </c>
      <c r="O26" s="84">
        <f>'BAR BB| Open rates'!O26*0.87*0.9</f>
        <v>35939.700000000004</v>
      </c>
      <c r="P26" s="84">
        <f>'BAR BB| Open rates'!P26*0.87*0.9</f>
        <v>35939.700000000004</v>
      </c>
      <c r="Q26" s="84">
        <f>'BAR BB| Open rates'!Q26*0.87*0.9</f>
        <v>32807.700000000004</v>
      </c>
      <c r="R26" s="84">
        <f>'BAR BB| Open rates'!R26*0.87*0.9</f>
        <v>32807.700000000004</v>
      </c>
      <c r="S26" s="84">
        <f>'BAR BB| Open rates'!S26*0.87*0.9</f>
        <v>30615.3</v>
      </c>
      <c r="T26" s="84">
        <f>'BAR BB| Open rates'!T26*0.87*0.9</f>
        <v>32807.700000000004</v>
      </c>
      <c r="U26" s="84">
        <f>'BAR BB| Open rates'!U26*0.87*0.9</f>
        <v>30615.3</v>
      </c>
      <c r="V26" s="84">
        <f>'BAR BB| Open rates'!V26*0.87*0.9</f>
        <v>29675.7</v>
      </c>
      <c r="W26" s="84">
        <f>'BAR BB| Open rates'!W26*0.87*0.9</f>
        <v>17930.7</v>
      </c>
      <c r="X26" s="84">
        <f>'BAR BB| Open rates'!X26*0.87*0.9</f>
        <v>16129.800000000001</v>
      </c>
      <c r="Y26" s="84">
        <f>'BAR BB| Open rates'!Y26*0.87*0.9</f>
        <v>16912.8</v>
      </c>
      <c r="Z26" s="84">
        <f>'BAR BB| Open rates'!Z26*0.87*0.9</f>
        <v>16129.800000000001</v>
      </c>
      <c r="AA26" s="84">
        <f>'BAR BB| Open rates'!AA26*0.87*0.9</f>
        <v>16912.8</v>
      </c>
      <c r="AB26" s="84">
        <f>'BAR BB| Open rates'!AB26*0.87*0.9</f>
        <v>16129.800000000001</v>
      </c>
      <c r="AC26" s="84">
        <f>'BAR BB| Open rates'!AC26*0.87*0.9</f>
        <v>16129.800000000001</v>
      </c>
      <c r="AD26" s="84">
        <f>'BAR BB| Open rates'!AD26*0.87*0.9</f>
        <v>16364.7</v>
      </c>
      <c r="AE26" s="84">
        <f>'BAR BB| Open rates'!AE26*0.87*0.9</f>
        <v>17226</v>
      </c>
      <c r="AF26" s="84">
        <f>'BAR BB| Open rates'!AF26*0.87*0.9</f>
        <v>16129.800000000001</v>
      </c>
      <c r="AG26" s="84">
        <f>'BAR BB| Open rates'!AG26*0.87*0.9</f>
        <v>17226</v>
      </c>
      <c r="AH26" s="84">
        <f>'BAR BB| Open rates'!AH26*0.87*0.9</f>
        <v>16129.800000000001</v>
      </c>
      <c r="AI26" s="84">
        <f>'BAR BB| Open rates'!AI26*0.87*0.9</f>
        <v>16912.8</v>
      </c>
      <c r="AJ26" s="84">
        <f>'BAR BB| Open rates'!AJ26*0.87*0.9</f>
        <v>16129.800000000001</v>
      </c>
      <c r="AK26" s="84">
        <f>'BAR BB| Open rates'!AK26*0.87*0.9</f>
        <v>16912.8</v>
      </c>
      <c r="AL26" s="84">
        <f>'BAR BB| Open rates'!AL26*0.87*0.9</f>
        <v>16129.800000000001</v>
      </c>
      <c r="AM26" s="84">
        <f>'BAR BB| Open rates'!AM26*0.87*0.9</f>
        <v>18870.3</v>
      </c>
      <c r="AN26" s="84">
        <f>'BAR BB| Open rates'!AN26*0.87*0.9</f>
        <v>18870.3</v>
      </c>
      <c r="AO26" s="84">
        <f>'BAR BB| Open rates'!AO26*0.87*0.9</f>
        <v>17226</v>
      </c>
      <c r="AP26" s="84">
        <f>'BAR BB| Open rates'!AP26*0.87*0.9</f>
        <v>18870.3</v>
      </c>
      <c r="AQ26" s="84">
        <f>'BAR BB| Open rates'!AQ26*0.87*0.9</f>
        <v>17226</v>
      </c>
      <c r="AR26" s="84">
        <f>'BAR BB| Open rates'!AR26*0.87*0.9</f>
        <v>17226</v>
      </c>
      <c r="AS26" s="84">
        <f>'BAR BB| Open rates'!AS26*0.87*0.9</f>
        <v>16443</v>
      </c>
      <c r="AT26" s="84">
        <f>'BAR BB| Open rates'!AT26*0.87*0.9</f>
        <v>22628.7</v>
      </c>
      <c r="AU26" s="84">
        <f>'BAR BB| Open rates'!AU26*0.87*0.9</f>
        <v>16443</v>
      </c>
      <c r="AV26" s="84">
        <f>'BAR BB| Open rates'!AV26*0.87*0.9</f>
        <v>28109.7</v>
      </c>
      <c r="AW26" s="84">
        <f>'BAR BB| Open rates'!AW26*0.87*0.9</f>
        <v>28109.7</v>
      </c>
      <c r="AX26" s="84">
        <f>'BAR BB| Open rates'!AX26*0.87*0.9</f>
        <v>26543.7</v>
      </c>
      <c r="AY26" s="84">
        <f>'BAR BB| Open rates'!AY26*0.87*0.9</f>
        <v>26543.7</v>
      </c>
      <c r="AZ26" s="84">
        <f>'BAR BB| Open rates'!AZ26*0.87*0.9</f>
        <v>26543.7</v>
      </c>
      <c r="BA26" s="84">
        <f>'BAR BB| Open rates'!BA26*0.87*0.9</f>
        <v>26543.7</v>
      </c>
      <c r="BB26" s="84">
        <f>'BAR BB| Open rates'!BB26*0.87*0.9</f>
        <v>26543.7</v>
      </c>
      <c r="BC26" s="84">
        <f>'BAR BB| Open rates'!BC26*0.87*0.9</f>
        <v>26543.7</v>
      </c>
      <c r="BD26" s="84">
        <f>'BAR BB| Open rates'!BD26*0.87*0.9</f>
        <v>26543.7</v>
      </c>
      <c r="BE26" s="84">
        <f>'BAR BB| Open rates'!BE26*0.87*0.9</f>
        <v>26543.7</v>
      </c>
      <c r="BF26" s="84">
        <f>'BAR BB| Open rates'!BF26*0.87*0.9</f>
        <v>26543.7</v>
      </c>
      <c r="BG26" s="84">
        <f>'BAR BB| Open rates'!BG26*0.87*0.9</f>
        <v>25760.7</v>
      </c>
      <c r="BH26" s="84">
        <f>'BAR BB| Open rates'!BH26*0.87*0.9</f>
        <v>25760.7</v>
      </c>
      <c r="BI26" s="84">
        <f>'BAR BB| Open rates'!BI26*0.87*0.9</f>
        <v>25760.7</v>
      </c>
    </row>
    <row r="27" spans="1:61" s="14" customFormat="1" ht="12" customHeight="1" x14ac:dyDescent="0.2">
      <c r="A27" s="42">
        <v>2</v>
      </c>
      <c r="B27" s="84">
        <f>'BAR BB| Open rates'!B27*0.87*0.9</f>
        <v>66085.2</v>
      </c>
      <c r="C27" s="84">
        <f>'BAR BB| Open rates'!C27*0.87*0.9</f>
        <v>66085.2</v>
      </c>
      <c r="D27" s="84">
        <f>'BAR BB| Open rates'!D27*0.87*0.9</f>
        <v>66085.2</v>
      </c>
      <c r="E27" s="84">
        <f>'BAR BB| Open rates'!E27*0.87*0.9</f>
        <v>66085.2</v>
      </c>
      <c r="F27" s="84">
        <f>'BAR BB| Open rates'!F27*0.87*0.9</f>
        <v>66085.2</v>
      </c>
      <c r="G27" s="84">
        <f>'BAR BB| Open rates'!G27*0.87*0.9</f>
        <v>66085.2</v>
      </c>
      <c r="H27" s="84">
        <f>'BAR BB| Open rates'!H27*0.87*0.9</f>
        <v>62953.200000000004</v>
      </c>
      <c r="I27" s="84">
        <f>'BAR BB| Open rates'!I27*0.87*0.9</f>
        <v>62170.200000000004</v>
      </c>
      <c r="J27" s="84">
        <f>'BAR BB| Open rates'!J27*0.87*0.9</f>
        <v>62953.200000000004</v>
      </c>
      <c r="K27" s="84">
        <f>'BAR BB| Open rates'!K27*0.87*0.9</f>
        <v>43378.200000000004</v>
      </c>
      <c r="L27" s="84">
        <f>'BAR BB| Open rates'!L27*0.87*0.9</f>
        <v>39463.200000000004</v>
      </c>
      <c r="M27" s="84">
        <f>'BAR BB| Open rates'!M27*0.87*0.9</f>
        <v>41812.200000000004</v>
      </c>
      <c r="N27" s="84">
        <f>'BAR BB| Open rates'!N27*0.87*0.9</f>
        <v>41812.200000000004</v>
      </c>
      <c r="O27" s="84">
        <f>'BAR BB| Open rates'!O27*0.87*0.9</f>
        <v>37114.200000000004</v>
      </c>
      <c r="P27" s="84">
        <f>'BAR BB| Open rates'!P27*0.87*0.9</f>
        <v>37114.200000000004</v>
      </c>
      <c r="Q27" s="84">
        <f>'BAR BB| Open rates'!Q27*0.87*0.9</f>
        <v>33982.200000000004</v>
      </c>
      <c r="R27" s="84">
        <f>'BAR BB| Open rates'!R27*0.87*0.9</f>
        <v>33982.200000000004</v>
      </c>
      <c r="S27" s="84">
        <f>'BAR BB| Open rates'!S27*0.87*0.9</f>
        <v>31789.8</v>
      </c>
      <c r="T27" s="84">
        <f>'BAR BB| Open rates'!T27*0.87*0.9</f>
        <v>33982.200000000004</v>
      </c>
      <c r="U27" s="84">
        <f>'BAR BB| Open rates'!U27*0.87*0.9</f>
        <v>31789.8</v>
      </c>
      <c r="V27" s="84">
        <f>'BAR BB| Open rates'!V27*0.87*0.9</f>
        <v>30850.2</v>
      </c>
      <c r="W27" s="84">
        <f>'BAR BB| Open rates'!W27*0.87*0.9</f>
        <v>19105.2</v>
      </c>
      <c r="X27" s="84">
        <f>'BAR BB| Open rates'!X27*0.87*0.9</f>
        <v>17304.3</v>
      </c>
      <c r="Y27" s="84">
        <f>'BAR BB| Open rates'!Y27*0.87*0.9</f>
        <v>18087.3</v>
      </c>
      <c r="Z27" s="84">
        <f>'BAR BB| Open rates'!Z27*0.87*0.9</f>
        <v>17304.3</v>
      </c>
      <c r="AA27" s="84">
        <f>'BAR BB| Open rates'!AA27*0.87*0.9</f>
        <v>18087.3</v>
      </c>
      <c r="AB27" s="84">
        <f>'BAR BB| Open rates'!AB27*0.87*0.9</f>
        <v>17304.3</v>
      </c>
      <c r="AC27" s="84">
        <f>'BAR BB| Open rates'!AC27*0.87*0.9</f>
        <v>17304.3</v>
      </c>
      <c r="AD27" s="84">
        <f>'BAR BB| Open rates'!AD27*0.87*0.9</f>
        <v>17539.2</v>
      </c>
      <c r="AE27" s="84">
        <f>'BAR BB| Open rates'!AE27*0.87*0.9</f>
        <v>18400.5</v>
      </c>
      <c r="AF27" s="84">
        <f>'BAR BB| Open rates'!AF27*0.87*0.9</f>
        <v>17304.3</v>
      </c>
      <c r="AG27" s="84">
        <f>'BAR BB| Open rates'!AG27*0.87*0.9</f>
        <v>18400.5</v>
      </c>
      <c r="AH27" s="84">
        <f>'BAR BB| Open rates'!AH27*0.87*0.9</f>
        <v>17304.3</v>
      </c>
      <c r="AI27" s="84">
        <f>'BAR BB| Open rates'!AI27*0.87*0.9</f>
        <v>18087.3</v>
      </c>
      <c r="AJ27" s="84">
        <f>'BAR BB| Open rates'!AJ27*0.87*0.9</f>
        <v>17304.3</v>
      </c>
      <c r="AK27" s="84">
        <f>'BAR BB| Open rates'!AK27*0.87*0.9</f>
        <v>18087.3</v>
      </c>
      <c r="AL27" s="84">
        <f>'BAR BB| Open rates'!AL27*0.87*0.9</f>
        <v>17304.3</v>
      </c>
      <c r="AM27" s="84">
        <f>'BAR BB| Open rates'!AM27*0.87*0.9</f>
        <v>20044.8</v>
      </c>
      <c r="AN27" s="84">
        <f>'BAR BB| Open rates'!AN27*0.87*0.9</f>
        <v>20044.8</v>
      </c>
      <c r="AO27" s="84">
        <f>'BAR BB| Open rates'!AO27*0.87*0.9</f>
        <v>18400.5</v>
      </c>
      <c r="AP27" s="84">
        <f>'BAR BB| Open rates'!AP27*0.87*0.9</f>
        <v>20044.8</v>
      </c>
      <c r="AQ27" s="84">
        <f>'BAR BB| Open rates'!AQ27*0.87*0.9</f>
        <v>18400.5</v>
      </c>
      <c r="AR27" s="84">
        <f>'BAR BB| Open rates'!AR27*0.87*0.9</f>
        <v>18400.5</v>
      </c>
      <c r="AS27" s="84">
        <f>'BAR BB| Open rates'!AS27*0.87*0.9</f>
        <v>17617.5</v>
      </c>
      <c r="AT27" s="84">
        <f>'BAR BB| Open rates'!AT27*0.87*0.9</f>
        <v>23803.200000000001</v>
      </c>
      <c r="AU27" s="84">
        <f>'BAR BB| Open rates'!AU27*0.87*0.9</f>
        <v>17617.5</v>
      </c>
      <c r="AV27" s="84">
        <f>'BAR BB| Open rates'!AV27*0.87*0.9</f>
        <v>29284.2</v>
      </c>
      <c r="AW27" s="84">
        <f>'BAR BB| Open rates'!AW27*0.87*0.9</f>
        <v>29284.2</v>
      </c>
      <c r="AX27" s="84">
        <f>'BAR BB| Open rates'!AX27*0.87*0.9</f>
        <v>27718.2</v>
      </c>
      <c r="AY27" s="84">
        <f>'BAR BB| Open rates'!AY27*0.87*0.9</f>
        <v>27718.2</v>
      </c>
      <c r="AZ27" s="84">
        <f>'BAR BB| Open rates'!AZ27*0.87*0.9</f>
        <v>27718.2</v>
      </c>
      <c r="BA27" s="84">
        <f>'BAR BB| Open rates'!BA27*0.87*0.9</f>
        <v>27718.2</v>
      </c>
      <c r="BB27" s="84">
        <f>'BAR BB| Open rates'!BB27*0.87*0.9</f>
        <v>27718.2</v>
      </c>
      <c r="BC27" s="84">
        <f>'BAR BB| Open rates'!BC27*0.87*0.9</f>
        <v>27718.2</v>
      </c>
      <c r="BD27" s="84">
        <f>'BAR BB| Open rates'!BD27*0.87*0.9</f>
        <v>27718.2</v>
      </c>
      <c r="BE27" s="84">
        <f>'BAR BB| Open rates'!BE27*0.87*0.9</f>
        <v>27718.2</v>
      </c>
      <c r="BF27" s="84">
        <f>'BAR BB| Open rates'!BF27*0.87*0.9</f>
        <v>27718.2</v>
      </c>
      <c r="BG27" s="84">
        <f>'BAR BB| Open rates'!BG27*0.87*0.9</f>
        <v>26935.200000000001</v>
      </c>
      <c r="BH27" s="84">
        <f>'BAR BB| Open rates'!BH27*0.87*0.9</f>
        <v>26935.200000000001</v>
      </c>
      <c r="BI27" s="84">
        <f>'BAR BB| Open rates'!BI27*0.87*0.9</f>
        <v>26935.200000000001</v>
      </c>
    </row>
    <row r="28" spans="1:61" s="14" customFormat="1" ht="12" customHeight="1" x14ac:dyDescent="0.2">
      <c r="A28" s="42">
        <v>3</v>
      </c>
      <c r="B28" s="84">
        <f>'BAR BB| Open rates'!B28*0.87*0.9</f>
        <v>67259.7</v>
      </c>
      <c r="C28" s="84">
        <f>'BAR BB| Open rates'!C28*0.87*0.9</f>
        <v>67259.7</v>
      </c>
      <c r="D28" s="84">
        <f>'BAR BB| Open rates'!D28*0.87*0.9</f>
        <v>67259.7</v>
      </c>
      <c r="E28" s="84">
        <f>'BAR BB| Open rates'!E28*0.87*0.9</f>
        <v>67259.7</v>
      </c>
      <c r="F28" s="84">
        <f>'BAR BB| Open rates'!F28*0.87*0.9</f>
        <v>67259.7</v>
      </c>
      <c r="G28" s="84">
        <f>'BAR BB| Open rates'!G28*0.87*0.9</f>
        <v>67259.7</v>
      </c>
      <c r="H28" s="84">
        <f>'BAR BB| Open rates'!H28*0.87*0.9</f>
        <v>64127.700000000004</v>
      </c>
      <c r="I28" s="84">
        <f>'BAR BB| Open rates'!I28*0.87*0.9</f>
        <v>63344.700000000004</v>
      </c>
      <c r="J28" s="84">
        <f>'BAR BB| Open rates'!J28*0.87*0.9</f>
        <v>64127.700000000004</v>
      </c>
      <c r="K28" s="84">
        <f>'BAR BB| Open rates'!K28*0.87*0.9</f>
        <v>44552.700000000004</v>
      </c>
      <c r="L28" s="84">
        <f>'BAR BB| Open rates'!L28*0.87*0.9</f>
        <v>40637.700000000004</v>
      </c>
      <c r="M28" s="84">
        <f>'BAR BB| Open rates'!M28*0.87*0.9</f>
        <v>42986.700000000004</v>
      </c>
      <c r="N28" s="84">
        <f>'BAR BB| Open rates'!N28*0.87*0.9</f>
        <v>42986.700000000004</v>
      </c>
      <c r="O28" s="84">
        <f>'BAR BB| Open rates'!O28*0.87*0.9</f>
        <v>38288.700000000004</v>
      </c>
      <c r="P28" s="84">
        <f>'BAR BB| Open rates'!P28*0.87*0.9</f>
        <v>38288.700000000004</v>
      </c>
      <c r="Q28" s="84">
        <f>'BAR BB| Open rates'!Q28*0.87*0.9</f>
        <v>35156.700000000004</v>
      </c>
      <c r="R28" s="84">
        <f>'BAR BB| Open rates'!R28*0.87*0.9</f>
        <v>35156.700000000004</v>
      </c>
      <c r="S28" s="84">
        <f>'BAR BB| Open rates'!S28*0.87*0.9</f>
        <v>32964.300000000003</v>
      </c>
      <c r="T28" s="84">
        <f>'BAR BB| Open rates'!T28*0.87*0.9</f>
        <v>35156.700000000004</v>
      </c>
      <c r="U28" s="84">
        <f>'BAR BB| Open rates'!U28*0.87*0.9</f>
        <v>32964.300000000003</v>
      </c>
      <c r="V28" s="84">
        <f>'BAR BB| Open rates'!V28*0.87*0.9</f>
        <v>32024.7</v>
      </c>
      <c r="W28" s="84">
        <f>'BAR BB| Open rates'!W28*0.87*0.9</f>
        <v>20279.7</v>
      </c>
      <c r="X28" s="84">
        <f>'BAR BB| Open rates'!X28*0.87*0.9</f>
        <v>18478.8</v>
      </c>
      <c r="Y28" s="84">
        <f>'BAR BB| Open rates'!Y28*0.87*0.9</f>
        <v>19261.8</v>
      </c>
      <c r="Z28" s="84">
        <f>'BAR BB| Open rates'!Z28*0.87*0.9</f>
        <v>18478.8</v>
      </c>
      <c r="AA28" s="84">
        <f>'BAR BB| Open rates'!AA28*0.87*0.9</f>
        <v>19261.8</v>
      </c>
      <c r="AB28" s="84">
        <f>'BAR BB| Open rates'!AB28*0.87*0.9</f>
        <v>18478.8</v>
      </c>
      <c r="AC28" s="84">
        <f>'BAR BB| Open rates'!AC28*0.87*0.9</f>
        <v>18478.8</v>
      </c>
      <c r="AD28" s="84">
        <f>'BAR BB| Open rates'!AD28*0.87*0.9</f>
        <v>18713.7</v>
      </c>
      <c r="AE28" s="84">
        <f>'BAR BB| Open rates'!AE28*0.87*0.9</f>
        <v>19575</v>
      </c>
      <c r="AF28" s="84">
        <f>'BAR BB| Open rates'!AF28*0.87*0.9</f>
        <v>18478.8</v>
      </c>
      <c r="AG28" s="84">
        <f>'BAR BB| Open rates'!AG28*0.87*0.9</f>
        <v>19575</v>
      </c>
      <c r="AH28" s="84">
        <f>'BAR BB| Open rates'!AH28*0.87*0.9</f>
        <v>18478.8</v>
      </c>
      <c r="AI28" s="84">
        <f>'BAR BB| Open rates'!AI28*0.87*0.9</f>
        <v>19261.8</v>
      </c>
      <c r="AJ28" s="84">
        <f>'BAR BB| Open rates'!AJ28*0.87*0.9</f>
        <v>18478.8</v>
      </c>
      <c r="AK28" s="84">
        <f>'BAR BB| Open rates'!AK28*0.87*0.9</f>
        <v>19261.8</v>
      </c>
      <c r="AL28" s="84">
        <f>'BAR BB| Open rates'!AL28*0.87*0.9</f>
        <v>18478.8</v>
      </c>
      <c r="AM28" s="84">
        <f>'BAR BB| Open rates'!AM28*0.87*0.9</f>
        <v>21219.3</v>
      </c>
      <c r="AN28" s="84">
        <f>'BAR BB| Open rates'!AN28*0.87*0.9</f>
        <v>21219.3</v>
      </c>
      <c r="AO28" s="84">
        <f>'BAR BB| Open rates'!AO28*0.87*0.9</f>
        <v>19575</v>
      </c>
      <c r="AP28" s="84">
        <f>'BAR BB| Open rates'!AP28*0.87*0.9</f>
        <v>21219.3</v>
      </c>
      <c r="AQ28" s="84">
        <f>'BAR BB| Open rates'!AQ28*0.87*0.9</f>
        <v>19575</v>
      </c>
      <c r="AR28" s="84">
        <f>'BAR BB| Open rates'!AR28*0.87*0.9</f>
        <v>19575</v>
      </c>
      <c r="AS28" s="84">
        <f>'BAR BB| Open rates'!AS28*0.87*0.9</f>
        <v>18792</v>
      </c>
      <c r="AT28" s="84">
        <f>'BAR BB| Open rates'!AT28*0.87*0.9</f>
        <v>24977.7</v>
      </c>
      <c r="AU28" s="84">
        <f>'BAR BB| Open rates'!AU28*0.87*0.9</f>
        <v>18792</v>
      </c>
      <c r="AV28" s="84">
        <f>'BAR BB| Open rates'!AV28*0.87*0.9</f>
        <v>30458.7</v>
      </c>
      <c r="AW28" s="84">
        <f>'BAR BB| Open rates'!AW28*0.87*0.9</f>
        <v>30458.7</v>
      </c>
      <c r="AX28" s="84">
        <f>'BAR BB| Open rates'!AX28*0.87*0.9</f>
        <v>28892.7</v>
      </c>
      <c r="AY28" s="84">
        <f>'BAR BB| Open rates'!AY28*0.87*0.9</f>
        <v>28892.7</v>
      </c>
      <c r="AZ28" s="84">
        <f>'BAR BB| Open rates'!AZ28*0.87*0.9</f>
        <v>28892.7</v>
      </c>
      <c r="BA28" s="84">
        <f>'BAR BB| Open rates'!BA28*0.87*0.9</f>
        <v>28892.7</v>
      </c>
      <c r="BB28" s="84">
        <f>'BAR BB| Open rates'!BB28*0.87*0.9</f>
        <v>28892.7</v>
      </c>
      <c r="BC28" s="84">
        <f>'BAR BB| Open rates'!BC28*0.87*0.9</f>
        <v>28892.7</v>
      </c>
      <c r="BD28" s="84">
        <f>'BAR BB| Open rates'!BD28*0.87*0.9</f>
        <v>28892.7</v>
      </c>
      <c r="BE28" s="84">
        <f>'BAR BB| Open rates'!BE28*0.87*0.9</f>
        <v>28892.7</v>
      </c>
      <c r="BF28" s="84">
        <f>'BAR BB| Open rates'!BF28*0.87*0.9</f>
        <v>28892.7</v>
      </c>
      <c r="BG28" s="84">
        <f>'BAR BB| Open rates'!BG28*0.87*0.9</f>
        <v>28109.7</v>
      </c>
      <c r="BH28" s="84">
        <f>'BAR BB| Open rates'!BH28*0.87*0.9</f>
        <v>28109.7</v>
      </c>
      <c r="BI28" s="84">
        <f>'BAR BB| Open rates'!BI28*0.87*0.9</f>
        <v>28109.7</v>
      </c>
    </row>
    <row r="29" spans="1:61" s="14" customFormat="1" ht="12" customHeight="1" x14ac:dyDescent="0.2">
      <c r="A29" s="42">
        <v>4</v>
      </c>
      <c r="B29" s="84">
        <f>'BAR BB| Open rates'!B29*0.87*0.9</f>
        <v>68434.2</v>
      </c>
      <c r="C29" s="84">
        <f>'BAR BB| Open rates'!C29*0.87*0.9</f>
        <v>68434.2</v>
      </c>
      <c r="D29" s="84">
        <f>'BAR BB| Open rates'!D29*0.87*0.9</f>
        <v>68434.2</v>
      </c>
      <c r="E29" s="84">
        <f>'BAR BB| Open rates'!E29*0.87*0.9</f>
        <v>68434.2</v>
      </c>
      <c r="F29" s="84">
        <f>'BAR BB| Open rates'!F29*0.87*0.9</f>
        <v>68434.2</v>
      </c>
      <c r="G29" s="84">
        <f>'BAR BB| Open rates'!G29*0.87*0.9</f>
        <v>68434.2</v>
      </c>
      <c r="H29" s="84">
        <f>'BAR BB| Open rates'!H29*0.87*0.9</f>
        <v>65302.200000000004</v>
      </c>
      <c r="I29" s="84">
        <f>'BAR BB| Open rates'!I29*0.87*0.9</f>
        <v>64519.200000000004</v>
      </c>
      <c r="J29" s="84">
        <f>'BAR BB| Open rates'!J29*0.87*0.9</f>
        <v>65302.200000000004</v>
      </c>
      <c r="K29" s="84">
        <f>'BAR BB| Open rates'!K29*0.87*0.9</f>
        <v>45727.200000000004</v>
      </c>
      <c r="L29" s="84">
        <f>'BAR BB| Open rates'!L29*0.87*0.9</f>
        <v>41812.200000000004</v>
      </c>
      <c r="M29" s="84">
        <f>'BAR BB| Open rates'!M29*0.87*0.9</f>
        <v>44161.200000000004</v>
      </c>
      <c r="N29" s="84">
        <f>'BAR BB| Open rates'!N29*0.87*0.9</f>
        <v>44161.200000000004</v>
      </c>
      <c r="O29" s="84">
        <f>'BAR BB| Open rates'!O29*0.87*0.9</f>
        <v>39463.200000000004</v>
      </c>
      <c r="P29" s="84">
        <f>'BAR BB| Open rates'!P29*0.87*0.9</f>
        <v>39463.200000000004</v>
      </c>
      <c r="Q29" s="84">
        <f>'BAR BB| Open rates'!Q29*0.87*0.9</f>
        <v>36331.200000000004</v>
      </c>
      <c r="R29" s="84">
        <f>'BAR BB| Open rates'!R29*0.87*0.9</f>
        <v>36331.200000000004</v>
      </c>
      <c r="S29" s="84">
        <f>'BAR BB| Open rates'!S29*0.87*0.9</f>
        <v>34138.800000000003</v>
      </c>
      <c r="T29" s="84">
        <f>'BAR BB| Open rates'!T29*0.87*0.9</f>
        <v>36331.200000000004</v>
      </c>
      <c r="U29" s="84">
        <f>'BAR BB| Open rates'!U29*0.87*0.9</f>
        <v>34138.800000000003</v>
      </c>
      <c r="V29" s="84">
        <f>'BAR BB| Open rates'!V29*0.87*0.9</f>
        <v>33199.200000000004</v>
      </c>
      <c r="W29" s="84">
        <f>'BAR BB| Open rates'!W29*0.87*0.9</f>
        <v>21454.2</v>
      </c>
      <c r="X29" s="84">
        <f>'BAR BB| Open rates'!X29*0.87*0.9</f>
        <v>19653.3</v>
      </c>
      <c r="Y29" s="84">
        <f>'BAR BB| Open rates'!Y29*0.87*0.9</f>
        <v>20436.3</v>
      </c>
      <c r="Z29" s="84">
        <f>'BAR BB| Open rates'!Z29*0.87*0.9</f>
        <v>19653.3</v>
      </c>
      <c r="AA29" s="84">
        <f>'BAR BB| Open rates'!AA29*0.87*0.9</f>
        <v>20436.3</v>
      </c>
      <c r="AB29" s="84">
        <f>'BAR BB| Open rates'!AB29*0.87*0.9</f>
        <v>19653.3</v>
      </c>
      <c r="AC29" s="84">
        <f>'BAR BB| Open rates'!AC29*0.87*0.9</f>
        <v>19653.3</v>
      </c>
      <c r="AD29" s="84">
        <f>'BAR BB| Open rates'!AD29*0.87*0.9</f>
        <v>19888.2</v>
      </c>
      <c r="AE29" s="84">
        <f>'BAR BB| Open rates'!AE29*0.87*0.9</f>
        <v>20749.5</v>
      </c>
      <c r="AF29" s="84">
        <f>'BAR BB| Open rates'!AF29*0.87*0.9</f>
        <v>19653.3</v>
      </c>
      <c r="AG29" s="84">
        <f>'BAR BB| Open rates'!AG29*0.87*0.9</f>
        <v>20749.5</v>
      </c>
      <c r="AH29" s="84">
        <f>'BAR BB| Open rates'!AH29*0.87*0.9</f>
        <v>19653.3</v>
      </c>
      <c r="AI29" s="84">
        <f>'BAR BB| Open rates'!AI29*0.87*0.9</f>
        <v>20436.3</v>
      </c>
      <c r="AJ29" s="84">
        <f>'BAR BB| Open rates'!AJ29*0.87*0.9</f>
        <v>19653.3</v>
      </c>
      <c r="AK29" s="84">
        <f>'BAR BB| Open rates'!AK29*0.87*0.9</f>
        <v>20436.3</v>
      </c>
      <c r="AL29" s="84">
        <f>'BAR BB| Open rates'!AL29*0.87*0.9</f>
        <v>19653.3</v>
      </c>
      <c r="AM29" s="84">
        <f>'BAR BB| Open rates'!AM29*0.87*0.9</f>
        <v>22393.8</v>
      </c>
      <c r="AN29" s="84">
        <f>'BAR BB| Open rates'!AN29*0.87*0.9</f>
        <v>22393.8</v>
      </c>
      <c r="AO29" s="84">
        <f>'BAR BB| Open rates'!AO29*0.87*0.9</f>
        <v>20749.5</v>
      </c>
      <c r="AP29" s="84">
        <f>'BAR BB| Open rates'!AP29*0.87*0.9</f>
        <v>22393.8</v>
      </c>
      <c r="AQ29" s="84">
        <f>'BAR BB| Open rates'!AQ29*0.87*0.9</f>
        <v>20749.5</v>
      </c>
      <c r="AR29" s="84">
        <f>'BAR BB| Open rates'!AR29*0.87*0.9</f>
        <v>20749.5</v>
      </c>
      <c r="AS29" s="84">
        <f>'BAR BB| Open rates'!AS29*0.87*0.9</f>
        <v>19966.5</v>
      </c>
      <c r="AT29" s="84">
        <f>'BAR BB| Open rates'!AT29*0.87*0.9</f>
        <v>26152.2</v>
      </c>
      <c r="AU29" s="84">
        <f>'BAR BB| Open rates'!AU29*0.87*0.9</f>
        <v>19966.5</v>
      </c>
      <c r="AV29" s="84">
        <f>'BAR BB| Open rates'!AV29*0.87*0.9</f>
        <v>31633.200000000001</v>
      </c>
      <c r="AW29" s="84">
        <f>'BAR BB| Open rates'!AW29*0.87*0.9</f>
        <v>31633.200000000001</v>
      </c>
      <c r="AX29" s="84">
        <f>'BAR BB| Open rates'!AX29*0.87*0.9</f>
        <v>30067.200000000001</v>
      </c>
      <c r="AY29" s="84">
        <f>'BAR BB| Open rates'!AY29*0.87*0.9</f>
        <v>30067.200000000001</v>
      </c>
      <c r="AZ29" s="84">
        <f>'BAR BB| Open rates'!AZ29*0.87*0.9</f>
        <v>30067.200000000001</v>
      </c>
      <c r="BA29" s="84">
        <f>'BAR BB| Open rates'!BA29*0.87*0.9</f>
        <v>30067.200000000001</v>
      </c>
      <c r="BB29" s="84">
        <f>'BAR BB| Open rates'!BB29*0.87*0.9</f>
        <v>30067.200000000001</v>
      </c>
      <c r="BC29" s="84">
        <f>'BAR BB| Open rates'!BC29*0.87*0.9</f>
        <v>30067.200000000001</v>
      </c>
      <c r="BD29" s="84">
        <f>'BAR BB| Open rates'!BD29*0.87*0.9</f>
        <v>30067.200000000001</v>
      </c>
      <c r="BE29" s="84">
        <f>'BAR BB| Open rates'!BE29*0.87*0.9</f>
        <v>30067.200000000001</v>
      </c>
      <c r="BF29" s="84">
        <f>'BAR BB| Open rates'!BF29*0.87*0.9</f>
        <v>30067.200000000001</v>
      </c>
      <c r="BG29" s="84">
        <f>'BAR BB| Open rates'!BG29*0.87*0.9</f>
        <v>29284.2</v>
      </c>
      <c r="BH29" s="84">
        <f>'BAR BB| Open rates'!BH29*0.87*0.9</f>
        <v>29284.2</v>
      </c>
      <c r="BI29" s="84">
        <f>'BAR BB| Open rates'!BI29*0.87*0.9</f>
        <v>29284.2</v>
      </c>
    </row>
    <row r="30" spans="1:61" s="14" customFormat="1" ht="12" customHeight="1" x14ac:dyDescent="0.2">
      <c r="A30" s="123"/>
    </row>
    <row r="31" spans="1:61" s="14" customFormat="1" ht="12" customHeight="1" x14ac:dyDescent="0.2">
      <c r="A31" s="123"/>
    </row>
    <row r="32" spans="1:61" s="14" customFormat="1" ht="12" customHeight="1" x14ac:dyDescent="0.2">
      <c r="A32" s="223" t="s">
        <v>157</v>
      </c>
    </row>
    <row r="33" spans="1:1" s="14" customFormat="1" ht="12" customHeight="1" x14ac:dyDescent="0.2">
      <c r="A33" s="223"/>
    </row>
    <row r="34" spans="1:1" s="14" customFormat="1" ht="12" customHeight="1" x14ac:dyDescent="0.2">
      <c r="A34" s="223"/>
    </row>
    <row r="35" spans="1:1" s="14" customFormat="1" ht="12" customHeight="1" x14ac:dyDescent="0.2">
      <c r="A35" s="20"/>
    </row>
    <row r="36" spans="1:1" customFormat="1" ht="12.75" x14ac:dyDescent="0.2">
      <c r="A36" s="139" t="s">
        <v>80</v>
      </c>
    </row>
    <row r="37" spans="1:1" s="31" customFormat="1" ht="36" customHeight="1" x14ac:dyDescent="0.2">
      <c r="A37" s="211" t="s">
        <v>302</v>
      </c>
    </row>
    <row r="38" spans="1:1" customFormat="1" ht="36" customHeight="1" x14ac:dyDescent="0.2">
      <c r="A38" s="212" t="s">
        <v>301</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52" t="s">
        <v>152</v>
      </c>
    </row>
    <row r="50" spans="1:1" x14ac:dyDescent="0.2">
      <c r="A50" s="253"/>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3"/>
  <sheetViews>
    <sheetView zoomScaleNormal="100" workbookViewId="0">
      <pane xSplit="1" topLeftCell="B1" activePane="topRight" state="frozen"/>
      <selection activeCell="BE26" sqref="BE26:BE27"/>
      <selection pane="topRight" activeCell="BI23" sqref="BI23"/>
    </sheetView>
  </sheetViews>
  <sheetFormatPr defaultColWidth="10.28515625" defaultRowHeight="12" x14ac:dyDescent="0.2"/>
  <cols>
    <col min="1" max="1" width="42.28515625" style="1" customWidth="1"/>
    <col min="2" max="16384" width="10.28515625" style="2"/>
  </cols>
  <sheetData>
    <row r="1" spans="1:61" s="5" customFormat="1" ht="25.5" customHeight="1" x14ac:dyDescent="0.2">
      <c r="A1" s="47" t="s">
        <v>50</v>
      </c>
    </row>
    <row r="2" spans="1:61" s="5" customFormat="1" ht="12.75" x14ac:dyDescent="0.2">
      <c r="A2" s="6" t="s">
        <v>187</v>
      </c>
    </row>
    <row r="3" spans="1:61" s="11" customFormat="1" ht="28.5" customHeight="1" x14ac:dyDescent="0.2">
      <c r="A3" s="74" t="s">
        <v>52</v>
      </c>
      <c r="B3" s="73">
        <f>'BAR BB| Open rates'!B3</f>
        <v>45700</v>
      </c>
      <c r="C3" s="73">
        <f>'BAR BB| Open rates'!C3</f>
        <v>45701</v>
      </c>
      <c r="D3" s="73">
        <f>'BAR BB| Open rates'!D3</f>
        <v>45702</v>
      </c>
      <c r="E3" s="73">
        <f>'BAR BB| Open rates'!E3</f>
        <v>45703</v>
      </c>
      <c r="F3" s="73">
        <f>'BAR BB| Open rates'!F3</f>
        <v>45708</v>
      </c>
      <c r="G3" s="73">
        <f>'BAR BB| Open rates'!G3</f>
        <v>45709</v>
      </c>
      <c r="H3" s="73">
        <f>'BAR BB| Open rates'!H3</f>
        <v>45710</v>
      </c>
      <c r="I3" s="73">
        <f>'BAR BB| Open rates'!I3</f>
        <v>45711</v>
      </c>
      <c r="J3" s="73">
        <f>'BAR BB| Open rates'!J3</f>
        <v>45712</v>
      </c>
      <c r="K3" s="73">
        <f>'BAR BB| Open rates'!K3</f>
        <v>45713</v>
      </c>
      <c r="L3" s="73">
        <f>'BAR BB| Open rates'!L3</f>
        <v>45714</v>
      </c>
      <c r="M3" s="73">
        <f>'BAR BB| Open rates'!M3</f>
        <v>45715</v>
      </c>
      <c r="N3" s="73">
        <f>'BAR BB| Open rates'!N3</f>
        <v>45717</v>
      </c>
      <c r="O3" s="73">
        <f>'BAR BB| Open rates'!O3</f>
        <v>45719</v>
      </c>
      <c r="P3" s="73">
        <f>'BAR BB| Open rates'!P3</f>
        <v>45723</v>
      </c>
      <c r="Q3" s="73">
        <f>'BAR BB| Open rates'!Q3</f>
        <v>45725</v>
      </c>
      <c r="R3" s="73">
        <f>'BAR BB| Open rates'!R3</f>
        <v>45727</v>
      </c>
      <c r="S3" s="73">
        <f>'BAR BB| Open rates'!S3</f>
        <v>45732</v>
      </c>
      <c r="T3" s="73">
        <f>'BAR BB| Open rates'!T3</f>
        <v>45737</v>
      </c>
      <c r="U3" s="73">
        <f>'BAR BB| Open rates'!U3</f>
        <v>45739</v>
      </c>
      <c r="V3" s="73">
        <f>'BAR BB| Open rates'!V3</f>
        <v>45746</v>
      </c>
      <c r="W3" s="73">
        <f>'BAR BB| Open rates'!W3</f>
        <v>45748</v>
      </c>
      <c r="X3" s="73">
        <f>'BAR BB| Open rates'!X3</f>
        <v>45753</v>
      </c>
      <c r="Y3" s="73">
        <f>'BAR BB| Open rates'!Y3</f>
        <v>45758</v>
      </c>
      <c r="Z3" s="73">
        <f>'BAR BB| Open rates'!Z3</f>
        <v>45760</v>
      </c>
      <c r="AA3" s="73">
        <f>'BAR BB| Open rates'!AA3</f>
        <v>45765</v>
      </c>
      <c r="AB3" s="73">
        <f>'BAR BB| Open rates'!AB3</f>
        <v>45767</v>
      </c>
      <c r="AC3" s="73">
        <f>'BAR BB| Open rates'!AC3</f>
        <v>45769</v>
      </c>
      <c r="AD3" s="73">
        <f>'BAR BB| Open rates'!AD3</f>
        <v>45772</v>
      </c>
      <c r="AE3" s="73">
        <f>'BAR BB| Open rates'!AE3</f>
        <v>45778</v>
      </c>
      <c r="AF3" s="73">
        <f>'BAR BB| Open rates'!AF3</f>
        <v>45781</v>
      </c>
      <c r="AG3" s="73">
        <f>'BAR BB| Open rates'!AG3</f>
        <v>45785</v>
      </c>
      <c r="AH3" s="73">
        <f>'BAR BB| Open rates'!AH3</f>
        <v>45788</v>
      </c>
      <c r="AI3" s="73">
        <f>'BAR BB| Open rates'!AI3</f>
        <v>45793</v>
      </c>
      <c r="AJ3" s="73">
        <f>'BAR BB| Open rates'!AJ3</f>
        <v>45795</v>
      </c>
      <c r="AK3" s="73">
        <f>'BAR BB| Open rates'!AK3</f>
        <v>45800</v>
      </c>
      <c r="AL3" s="73">
        <f>'BAR BB| Open rates'!AL3</f>
        <v>45802</v>
      </c>
      <c r="AM3" s="73">
        <f>'BAR BB| Open rates'!AM3</f>
        <v>45807</v>
      </c>
      <c r="AN3" s="73">
        <f>'BAR BB| Open rates'!AN3</f>
        <v>45809</v>
      </c>
      <c r="AO3" s="73">
        <f>'BAR BB| Open rates'!AO3</f>
        <v>45810</v>
      </c>
      <c r="AP3" s="73">
        <f>'BAR BB| Open rates'!AP3</f>
        <v>45815</v>
      </c>
      <c r="AQ3" s="73">
        <f>'BAR BB| Open rates'!AQ3</f>
        <v>45817</v>
      </c>
      <c r="AR3" s="73">
        <f>'BAR BB| Open rates'!AR3</f>
        <v>45821</v>
      </c>
      <c r="AS3" s="73">
        <f>'BAR BB| Open rates'!AS3</f>
        <v>45823</v>
      </c>
      <c r="AT3" s="73">
        <f>'BAR BB| Open rates'!AT3</f>
        <v>45828</v>
      </c>
      <c r="AU3" s="73">
        <f>'BAR BB| Open rates'!AU3</f>
        <v>45836</v>
      </c>
      <c r="AV3" s="73">
        <f>'BAR BB| Open rates'!AV3</f>
        <v>45839</v>
      </c>
      <c r="AW3" s="73">
        <f>'BAR BB| Open rates'!AW3</f>
        <v>45851</v>
      </c>
      <c r="AX3" s="73">
        <f>'BAR BB| Open rates'!AX3</f>
        <v>45852</v>
      </c>
      <c r="AY3" s="73">
        <f>'BAR BB| Open rates'!AY3</f>
        <v>45858</v>
      </c>
      <c r="AZ3" s="73">
        <f>'BAR BB| Open rates'!AZ3</f>
        <v>45863</v>
      </c>
      <c r="BA3" s="73">
        <f>'BAR BB| Open rates'!BA3</f>
        <v>45865</v>
      </c>
      <c r="BB3" s="73">
        <f>'BAR BB| Open rates'!BB3</f>
        <v>45870</v>
      </c>
      <c r="BC3" s="73">
        <f>'BAR BB| Open rates'!BC3</f>
        <v>45872</v>
      </c>
      <c r="BD3" s="73">
        <f>'BAR BB| Open rates'!BD3</f>
        <v>45877</v>
      </c>
      <c r="BE3" s="73">
        <f>'BAR BB| Open rates'!BE3</f>
        <v>45879</v>
      </c>
      <c r="BF3" s="73">
        <f>'BAR BB| Open rates'!BF3</f>
        <v>45884</v>
      </c>
      <c r="BG3" s="73">
        <f>'BAR BB| Open rates'!BG3</f>
        <v>45886</v>
      </c>
      <c r="BH3" s="73">
        <f>'BAR BB| Open rates'!BH3</f>
        <v>45891</v>
      </c>
      <c r="BI3" s="73">
        <f>'BAR BB| Open rates'!BI3</f>
        <v>45893</v>
      </c>
    </row>
    <row r="4" spans="1:61" s="11" customFormat="1" ht="28.5" customHeight="1" x14ac:dyDescent="0.2">
      <c r="A4" s="8"/>
      <c r="B4" s="73">
        <f>'BAR BB| Open rates'!B4</f>
        <v>45700</v>
      </c>
      <c r="C4" s="73">
        <f>'BAR BB| Open rates'!C4</f>
        <v>45701</v>
      </c>
      <c r="D4" s="73">
        <f>'BAR BB| Open rates'!D4</f>
        <v>45702</v>
      </c>
      <c r="E4" s="73">
        <f>'BAR BB| Open rates'!E4</f>
        <v>45707</v>
      </c>
      <c r="F4" s="73">
        <f>'BAR BB| Open rates'!F4</f>
        <v>45708</v>
      </c>
      <c r="G4" s="73">
        <f>'BAR BB| Open rates'!G4</f>
        <v>45709</v>
      </c>
      <c r="H4" s="73">
        <f>'BAR BB| Open rates'!H4</f>
        <v>45710</v>
      </c>
      <c r="I4" s="73">
        <f>'BAR BB| Open rates'!I4</f>
        <v>45711</v>
      </c>
      <c r="J4" s="73">
        <f>'BAR BB| Open rates'!J4</f>
        <v>45712</v>
      </c>
      <c r="K4" s="73">
        <f>'BAR BB| Open rates'!K4</f>
        <v>45713</v>
      </c>
      <c r="L4" s="73">
        <f>'BAR BB| Open rates'!L4</f>
        <v>45714</v>
      </c>
      <c r="M4" s="73">
        <f>'BAR BB| Open rates'!M4</f>
        <v>45716</v>
      </c>
      <c r="N4" s="73">
        <f>'BAR BB| Open rates'!N4</f>
        <v>45718</v>
      </c>
      <c r="O4" s="73">
        <f>'BAR BB| Open rates'!O4</f>
        <v>45722</v>
      </c>
      <c r="P4" s="73">
        <f>'BAR BB| Open rates'!P4</f>
        <v>45724</v>
      </c>
      <c r="Q4" s="73">
        <f>'BAR BB| Open rates'!Q4</f>
        <v>45726</v>
      </c>
      <c r="R4" s="73">
        <f>'BAR BB| Open rates'!R4</f>
        <v>45731</v>
      </c>
      <c r="S4" s="73">
        <f>'BAR BB| Open rates'!S4</f>
        <v>45736</v>
      </c>
      <c r="T4" s="73">
        <f>'BAR BB| Open rates'!T4</f>
        <v>45738</v>
      </c>
      <c r="U4" s="73">
        <f>'BAR BB| Open rates'!U4</f>
        <v>45745</v>
      </c>
      <c r="V4" s="73">
        <f>'BAR BB| Open rates'!V4</f>
        <v>45747</v>
      </c>
      <c r="W4" s="73">
        <f>'BAR BB| Open rates'!W4</f>
        <v>45752</v>
      </c>
      <c r="X4" s="73">
        <f>'BAR BB| Open rates'!X4</f>
        <v>45757</v>
      </c>
      <c r="Y4" s="73">
        <f>'BAR BB| Open rates'!Y4</f>
        <v>45759</v>
      </c>
      <c r="Z4" s="73">
        <f>'BAR BB| Open rates'!Z4</f>
        <v>45764</v>
      </c>
      <c r="AA4" s="73">
        <f>'BAR BB| Open rates'!AA4</f>
        <v>45766</v>
      </c>
      <c r="AB4" s="73">
        <f>'BAR BB| Open rates'!AB4</f>
        <v>45768</v>
      </c>
      <c r="AC4" s="73">
        <f>'BAR BB| Open rates'!AC4</f>
        <v>45771</v>
      </c>
      <c r="AD4" s="73">
        <f>'BAR BB| Open rates'!AD4</f>
        <v>45777</v>
      </c>
      <c r="AE4" s="73">
        <f>'BAR BB| Open rates'!AE4</f>
        <v>45780</v>
      </c>
      <c r="AF4" s="73">
        <f>'BAR BB| Open rates'!AF4</f>
        <v>45784</v>
      </c>
      <c r="AG4" s="73">
        <f>'BAR BB| Open rates'!AG4</f>
        <v>45787</v>
      </c>
      <c r="AH4" s="73">
        <f>'BAR BB| Open rates'!AH4</f>
        <v>45792</v>
      </c>
      <c r="AI4" s="73">
        <f>'BAR BB| Open rates'!AI4</f>
        <v>45794</v>
      </c>
      <c r="AJ4" s="73">
        <f>'BAR BB| Open rates'!AJ4</f>
        <v>45799</v>
      </c>
      <c r="AK4" s="73">
        <f>'BAR BB| Open rates'!AK4</f>
        <v>45801</v>
      </c>
      <c r="AL4" s="73">
        <f>'BAR BB| Open rates'!AL4</f>
        <v>45806</v>
      </c>
      <c r="AM4" s="73">
        <f>'BAR BB| Open rates'!AM4</f>
        <v>45808</v>
      </c>
      <c r="AN4" s="73">
        <f>'BAR BB| Open rates'!AN4</f>
        <v>45809</v>
      </c>
      <c r="AO4" s="73">
        <f>'BAR BB| Open rates'!AO4</f>
        <v>45814</v>
      </c>
      <c r="AP4" s="73">
        <f>'BAR BB| Open rates'!AP4</f>
        <v>45816</v>
      </c>
      <c r="AQ4" s="73">
        <f>'BAR BB| Open rates'!AQ4</f>
        <v>45820</v>
      </c>
      <c r="AR4" s="73">
        <f>'BAR BB| Open rates'!AR4</f>
        <v>45822</v>
      </c>
      <c r="AS4" s="73">
        <f>'BAR BB| Open rates'!AS4</f>
        <v>45827</v>
      </c>
      <c r="AT4" s="73">
        <f>'BAR BB| Open rates'!AT4</f>
        <v>45835</v>
      </c>
      <c r="AU4" s="73">
        <f>'BAR BB| Open rates'!AU4</f>
        <v>45838</v>
      </c>
      <c r="AV4" s="73">
        <f>'BAR BB| Open rates'!AV4</f>
        <v>45850</v>
      </c>
      <c r="AW4" s="73">
        <f>'BAR BB| Open rates'!AW4</f>
        <v>45851</v>
      </c>
      <c r="AX4" s="73">
        <f>'BAR BB| Open rates'!AX4</f>
        <v>45857</v>
      </c>
      <c r="AY4" s="73">
        <f>'BAR BB| Open rates'!AY4</f>
        <v>45862</v>
      </c>
      <c r="AZ4" s="73">
        <f>'BAR BB| Open rates'!AZ4</f>
        <v>45864</v>
      </c>
      <c r="BA4" s="73">
        <f>'BAR BB| Open rates'!BA4</f>
        <v>45869</v>
      </c>
      <c r="BB4" s="73">
        <f>'BAR BB| Open rates'!BB4</f>
        <v>45871</v>
      </c>
      <c r="BC4" s="73">
        <f>'BAR BB| Open rates'!BC4</f>
        <v>45876</v>
      </c>
      <c r="BD4" s="73">
        <f>'BAR BB| Open rates'!BD4</f>
        <v>45878</v>
      </c>
      <c r="BE4" s="73">
        <f>'BAR BB| Open rates'!BE4</f>
        <v>45883</v>
      </c>
      <c r="BF4" s="73">
        <f>'BAR BB| Open rates'!BF4</f>
        <v>45885</v>
      </c>
      <c r="BG4" s="73">
        <f>'BAR BB| Open rates'!BG4</f>
        <v>45890</v>
      </c>
      <c r="BH4" s="73">
        <f>'BAR BB| Open rates'!BH4</f>
        <v>45892</v>
      </c>
      <c r="BI4" s="73">
        <f>'BAR BB| Open rates'!BI4</f>
        <v>45900</v>
      </c>
    </row>
    <row r="5" spans="1:61" s="14" customFormat="1" ht="12" customHeight="1" x14ac:dyDescent="0.2">
      <c r="A5" s="33" t="s">
        <v>53</v>
      </c>
    </row>
    <row r="6" spans="1:61" s="14" customFormat="1" ht="12" customHeight="1" x14ac:dyDescent="0.2">
      <c r="A6" s="42">
        <v>1</v>
      </c>
      <c r="B6" s="84">
        <f>'BAR BB| Open rates'!B6*0.87*0.9+25</f>
        <v>21870.7</v>
      </c>
      <c r="C6" s="84">
        <f>'BAR BB| Open rates'!C6*0.87*0.9+25</f>
        <v>21870.7</v>
      </c>
      <c r="D6" s="84">
        <f>'BAR BB| Open rates'!D6*0.87*0.9+25</f>
        <v>21870.7</v>
      </c>
      <c r="E6" s="84">
        <f>'BAR BB| Open rates'!E6*0.87*0.9+25</f>
        <v>21870.7</v>
      </c>
      <c r="F6" s="84">
        <f>'BAR BB| Open rates'!F6*0.87*0.9+25</f>
        <v>21870.7</v>
      </c>
      <c r="G6" s="84">
        <f>'BAR BB| Open rates'!G6*0.87*0.9+25</f>
        <v>21870.7</v>
      </c>
      <c r="H6" s="84">
        <f>'BAR BB| Open rates'!H6*0.87*0.9+25</f>
        <v>18738.7</v>
      </c>
      <c r="I6" s="84">
        <f>'BAR BB| Open rates'!I6*0.87*0.9+25</f>
        <v>17955.7</v>
      </c>
      <c r="J6" s="84">
        <f>'BAR BB| Open rates'!J6*0.87*0.9+25</f>
        <v>18738.7</v>
      </c>
      <c r="K6" s="84">
        <f>'BAR BB| Open rates'!K6*0.87*0.9+25</f>
        <v>18738.7</v>
      </c>
      <c r="L6" s="84">
        <f>'BAR BB| Open rates'!L6*0.87*0.9+25</f>
        <v>14823.7</v>
      </c>
      <c r="M6" s="84">
        <f>'BAR BB| Open rates'!M6*0.87*0.9+25</f>
        <v>17172.7</v>
      </c>
      <c r="N6" s="84">
        <f>'BAR BB| Open rates'!N6*0.87*0.9+25</f>
        <v>17172.7</v>
      </c>
      <c r="O6" s="84">
        <f>'BAR BB| Open rates'!O6*0.87*0.9+25</f>
        <v>12474.7</v>
      </c>
      <c r="P6" s="84">
        <f>'BAR BB| Open rates'!P6*0.87*0.9+25</f>
        <v>12474.7</v>
      </c>
      <c r="Q6" s="84">
        <f>'BAR BB| Open rates'!Q6*0.87*0.9+25</f>
        <v>9342.7000000000007</v>
      </c>
      <c r="R6" s="84">
        <f>'BAR BB| Open rates'!R6*0.87*0.9+25</f>
        <v>9342.7000000000007</v>
      </c>
      <c r="S6" s="84">
        <f>'BAR BB| Open rates'!S6*0.87*0.9+25</f>
        <v>7150.3</v>
      </c>
      <c r="T6" s="84">
        <f>'BAR BB| Open rates'!T6*0.87*0.9+25</f>
        <v>9342.7000000000007</v>
      </c>
      <c r="U6" s="84">
        <f>'BAR BB| Open rates'!U6*0.87*0.9+25</f>
        <v>7150.3</v>
      </c>
      <c r="V6" s="84">
        <f>'BAR BB| Open rates'!V6*0.87*0.9+25</f>
        <v>6210.7</v>
      </c>
      <c r="W6" s="84">
        <f>'BAR BB| Open rates'!W6*0.87*0.9+25</f>
        <v>6210.7</v>
      </c>
      <c r="X6" s="84">
        <f>'BAR BB| Open rates'!X6*0.87*0.9+25</f>
        <v>4409.8</v>
      </c>
      <c r="Y6" s="84">
        <f>'BAR BB| Open rates'!Y6*0.87*0.9+25</f>
        <v>5192.8</v>
      </c>
      <c r="Z6" s="84">
        <f>'BAR BB| Open rates'!Z6*0.87*0.9+25</f>
        <v>4409.8</v>
      </c>
      <c r="AA6" s="84">
        <f>'BAR BB| Open rates'!AA6*0.87*0.9+25</f>
        <v>5192.8</v>
      </c>
      <c r="AB6" s="84">
        <f>'BAR BB| Open rates'!AB6*0.87*0.9+25</f>
        <v>4409.8</v>
      </c>
      <c r="AC6" s="84">
        <f>'BAR BB| Open rates'!AC6*0.87*0.9+25</f>
        <v>4409.8</v>
      </c>
      <c r="AD6" s="84">
        <f>'BAR BB| Open rates'!AD6*0.87*0.9+25</f>
        <v>4644.7</v>
      </c>
      <c r="AE6" s="84">
        <f>'BAR BB| Open rates'!AE6*0.87*0.9+25</f>
        <v>5506</v>
      </c>
      <c r="AF6" s="84">
        <f>'BAR BB| Open rates'!AF6*0.87*0.9+25</f>
        <v>4409.8</v>
      </c>
      <c r="AG6" s="84">
        <f>'BAR BB| Open rates'!AG6*0.87*0.9+25</f>
        <v>5506</v>
      </c>
      <c r="AH6" s="84">
        <f>'BAR BB| Open rates'!AH6*0.87*0.9+25</f>
        <v>4409.8</v>
      </c>
      <c r="AI6" s="84">
        <f>'BAR BB| Open rates'!AI6*0.87*0.9+25</f>
        <v>5192.8</v>
      </c>
      <c r="AJ6" s="84">
        <f>'BAR BB| Open rates'!AJ6*0.87*0.9+25</f>
        <v>4409.8</v>
      </c>
      <c r="AK6" s="84">
        <f>'BAR BB| Open rates'!AK6*0.87*0.9+25</f>
        <v>5192.8</v>
      </c>
      <c r="AL6" s="84">
        <f>'BAR BB| Open rates'!AL6*0.87*0.9+25</f>
        <v>4409.8</v>
      </c>
      <c r="AM6" s="84">
        <f>'BAR BB| Open rates'!AM6*0.87*0.9+25</f>
        <v>7150.3</v>
      </c>
      <c r="AN6" s="84">
        <f>'BAR BB| Open rates'!AN6*0.87*0.9+25</f>
        <v>7150.3</v>
      </c>
      <c r="AO6" s="84">
        <f>'BAR BB| Open rates'!AO6*0.87*0.9+25</f>
        <v>5506</v>
      </c>
      <c r="AP6" s="84">
        <f>'BAR BB| Open rates'!AP6*0.87*0.9+25</f>
        <v>7150.3</v>
      </c>
      <c r="AQ6" s="84">
        <f>'BAR BB| Open rates'!AQ6*0.87*0.9+25</f>
        <v>5506</v>
      </c>
      <c r="AR6" s="84">
        <f>'BAR BB| Open rates'!AR6*0.87*0.9+25</f>
        <v>5506</v>
      </c>
      <c r="AS6" s="84">
        <f>'BAR BB| Open rates'!AS6*0.87*0.9+25</f>
        <v>4723</v>
      </c>
      <c r="AT6" s="84">
        <f>'BAR BB| Open rates'!AT6*0.87*0.9+25</f>
        <v>10908.7</v>
      </c>
      <c r="AU6" s="84">
        <f>'BAR BB| Open rates'!AU6*0.87*0.9+25</f>
        <v>4723</v>
      </c>
      <c r="AV6" s="84">
        <f>'BAR BB| Open rates'!AV6*0.87*0.9+25</f>
        <v>10908.7</v>
      </c>
      <c r="AW6" s="84">
        <f>'BAR BB| Open rates'!AW6*0.87*0.9+25</f>
        <v>10908.7</v>
      </c>
      <c r="AX6" s="84">
        <f>'BAR BB| Open rates'!AX6*0.87*0.9+25</f>
        <v>9342.7000000000007</v>
      </c>
      <c r="AY6" s="84">
        <f>'BAR BB| Open rates'!AY6*0.87*0.9+25</f>
        <v>9342.7000000000007</v>
      </c>
      <c r="AZ6" s="84">
        <f>'BAR BB| Open rates'!AZ6*0.87*0.9+25</f>
        <v>9342.7000000000007</v>
      </c>
      <c r="BA6" s="84">
        <f>'BAR BB| Open rates'!BA6*0.87*0.9+25</f>
        <v>9342.7000000000007</v>
      </c>
      <c r="BB6" s="84">
        <f>'BAR BB| Open rates'!BB6*0.87*0.9+25</f>
        <v>9342.7000000000007</v>
      </c>
      <c r="BC6" s="84">
        <f>'BAR BB| Open rates'!BC6*0.87*0.9+25</f>
        <v>9342.7000000000007</v>
      </c>
      <c r="BD6" s="84">
        <f>'BAR BB| Open rates'!BD6*0.87*0.9+25</f>
        <v>9342.7000000000007</v>
      </c>
      <c r="BE6" s="84">
        <f>'BAR BB| Open rates'!BE6*0.87*0.9+25</f>
        <v>9342.7000000000007</v>
      </c>
      <c r="BF6" s="84">
        <f>'BAR BB| Open rates'!BF6*0.87*0.9+25</f>
        <v>9342.7000000000007</v>
      </c>
      <c r="BG6" s="84">
        <f>'BAR BB| Open rates'!BG6*0.87*0.9+25</f>
        <v>8559.7000000000007</v>
      </c>
      <c r="BH6" s="84">
        <f>'BAR BB| Open rates'!BH6*0.87*0.9+25</f>
        <v>8559.7000000000007</v>
      </c>
      <c r="BI6" s="84">
        <f>'BAR BB| Open rates'!BI6*0.87*0.9+25</f>
        <v>8559.7000000000007</v>
      </c>
    </row>
    <row r="7" spans="1:61" s="14" customFormat="1" ht="12" customHeight="1" x14ac:dyDescent="0.2">
      <c r="A7" s="42">
        <v>2</v>
      </c>
      <c r="B7" s="84">
        <f>'BAR BB| Open rates'!B7*0.87*0.9+25</f>
        <v>23045.200000000001</v>
      </c>
      <c r="C7" s="84">
        <f>'BAR BB| Open rates'!C7*0.87*0.9+25</f>
        <v>23045.200000000001</v>
      </c>
      <c r="D7" s="84">
        <f>'BAR BB| Open rates'!D7*0.87*0.9+25</f>
        <v>23045.200000000001</v>
      </c>
      <c r="E7" s="84">
        <f>'BAR BB| Open rates'!E7*0.87*0.9+25</f>
        <v>23045.200000000001</v>
      </c>
      <c r="F7" s="84">
        <f>'BAR BB| Open rates'!F7*0.87*0.9+25</f>
        <v>23045.200000000001</v>
      </c>
      <c r="G7" s="84">
        <f>'BAR BB| Open rates'!G7*0.87*0.9+25</f>
        <v>23045.200000000001</v>
      </c>
      <c r="H7" s="84">
        <f>'BAR BB| Open rates'!H7*0.87*0.9+25</f>
        <v>19913.2</v>
      </c>
      <c r="I7" s="84">
        <f>'BAR BB| Open rates'!I7*0.87*0.9+25</f>
        <v>19130.2</v>
      </c>
      <c r="J7" s="84">
        <f>'BAR BB| Open rates'!J7*0.87*0.9+25</f>
        <v>19913.2</v>
      </c>
      <c r="K7" s="84">
        <f>'BAR BB| Open rates'!K7*0.87*0.9+25</f>
        <v>19913.2</v>
      </c>
      <c r="L7" s="84">
        <f>'BAR BB| Open rates'!L7*0.87*0.9+25</f>
        <v>15998.2</v>
      </c>
      <c r="M7" s="84">
        <f>'BAR BB| Open rates'!M7*0.87*0.9+25</f>
        <v>18347.2</v>
      </c>
      <c r="N7" s="84">
        <f>'BAR BB| Open rates'!N7*0.87*0.9+25</f>
        <v>18347.2</v>
      </c>
      <c r="O7" s="84">
        <f>'BAR BB| Open rates'!O7*0.87*0.9+25</f>
        <v>13649.2</v>
      </c>
      <c r="P7" s="84">
        <f>'BAR BB| Open rates'!P7*0.87*0.9+25</f>
        <v>13649.2</v>
      </c>
      <c r="Q7" s="84">
        <f>'BAR BB| Open rates'!Q7*0.87*0.9+25</f>
        <v>10517.2</v>
      </c>
      <c r="R7" s="84">
        <f>'BAR BB| Open rates'!R7*0.87*0.9+25</f>
        <v>10517.2</v>
      </c>
      <c r="S7" s="84">
        <f>'BAR BB| Open rates'!S7*0.87*0.9+25</f>
        <v>8324.8000000000011</v>
      </c>
      <c r="T7" s="84">
        <f>'BAR BB| Open rates'!T7*0.87*0.9+25</f>
        <v>10517.2</v>
      </c>
      <c r="U7" s="84">
        <f>'BAR BB| Open rates'!U7*0.87*0.9+25</f>
        <v>8324.8000000000011</v>
      </c>
      <c r="V7" s="84">
        <f>'BAR BB| Open rates'!V7*0.87*0.9+25</f>
        <v>7385.2</v>
      </c>
      <c r="W7" s="84">
        <f>'BAR BB| Open rates'!W7*0.87*0.9+25</f>
        <v>7385.2</v>
      </c>
      <c r="X7" s="84">
        <f>'BAR BB| Open rates'!X7*0.87*0.9+25</f>
        <v>5584.3</v>
      </c>
      <c r="Y7" s="84">
        <f>'BAR BB| Open rates'!Y7*0.87*0.9+25</f>
        <v>6367.3</v>
      </c>
      <c r="Z7" s="84">
        <f>'BAR BB| Open rates'!Z7*0.87*0.9+25</f>
        <v>5584.3</v>
      </c>
      <c r="AA7" s="84">
        <f>'BAR BB| Open rates'!AA7*0.87*0.9+25</f>
        <v>6367.3</v>
      </c>
      <c r="AB7" s="84">
        <f>'BAR BB| Open rates'!AB7*0.87*0.9+25</f>
        <v>5584.3</v>
      </c>
      <c r="AC7" s="84">
        <f>'BAR BB| Open rates'!AC7*0.87*0.9+25</f>
        <v>5584.3</v>
      </c>
      <c r="AD7" s="84">
        <f>'BAR BB| Open rates'!AD7*0.87*0.9+25</f>
        <v>5819.2</v>
      </c>
      <c r="AE7" s="84">
        <f>'BAR BB| Open rates'!AE7*0.87*0.9+25</f>
        <v>6680.5</v>
      </c>
      <c r="AF7" s="84">
        <f>'BAR BB| Open rates'!AF7*0.87*0.9+25</f>
        <v>5584.3</v>
      </c>
      <c r="AG7" s="84">
        <f>'BAR BB| Open rates'!AG7*0.87*0.9+25</f>
        <v>6680.5</v>
      </c>
      <c r="AH7" s="84">
        <f>'BAR BB| Open rates'!AH7*0.87*0.9+25</f>
        <v>5584.3</v>
      </c>
      <c r="AI7" s="84">
        <f>'BAR BB| Open rates'!AI7*0.87*0.9+25</f>
        <v>6367.3</v>
      </c>
      <c r="AJ7" s="84">
        <f>'BAR BB| Open rates'!AJ7*0.87*0.9+25</f>
        <v>5584.3</v>
      </c>
      <c r="AK7" s="84">
        <f>'BAR BB| Open rates'!AK7*0.87*0.9+25</f>
        <v>6367.3</v>
      </c>
      <c r="AL7" s="84">
        <f>'BAR BB| Open rates'!AL7*0.87*0.9+25</f>
        <v>5584.3</v>
      </c>
      <c r="AM7" s="84">
        <f>'BAR BB| Open rates'!AM7*0.87*0.9+25</f>
        <v>8324.8000000000011</v>
      </c>
      <c r="AN7" s="84">
        <f>'BAR BB| Open rates'!AN7*0.87*0.9+25</f>
        <v>8324.8000000000011</v>
      </c>
      <c r="AO7" s="84">
        <f>'BAR BB| Open rates'!AO7*0.87*0.9+25</f>
        <v>6680.5</v>
      </c>
      <c r="AP7" s="84">
        <f>'BAR BB| Open rates'!AP7*0.87*0.9+25</f>
        <v>8324.8000000000011</v>
      </c>
      <c r="AQ7" s="84">
        <f>'BAR BB| Open rates'!AQ7*0.87*0.9+25</f>
        <v>6680.5</v>
      </c>
      <c r="AR7" s="84">
        <f>'BAR BB| Open rates'!AR7*0.87*0.9+25</f>
        <v>6680.5</v>
      </c>
      <c r="AS7" s="84">
        <f>'BAR BB| Open rates'!AS7*0.87*0.9+25</f>
        <v>5897.5</v>
      </c>
      <c r="AT7" s="84">
        <f>'BAR BB| Open rates'!AT7*0.87*0.9+25</f>
        <v>12083.2</v>
      </c>
      <c r="AU7" s="84">
        <f>'BAR BB| Open rates'!AU7*0.87*0.9+25</f>
        <v>5897.5</v>
      </c>
      <c r="AV7" s="84">
        <f>'BAR BB| Open rates'!AV7*0.87*0.9+25</f>
        <v>12083.2</v>
      </c>
      <c r="AW7" s="84">
        <f>'BAR BB| Open rates'!AW7*0.87*0.9+25</f>
        <v>12083.2</v>
      </c>
      <c r="AX7" s="84">
        <f>'BAR BB| Open rates'!AX7*0.87*0.9+25</f>
        <v>10517.2</v>
      </c>
      <c r="AY7" s="84">
        <f>'BAR BB| Open rates'!AY7*0.87*0.9+25</f>
        <v>10517.2</v>
      </c>
      <c r="AZ7" s="84">
        <f>'BAR BB| Open rates'!AZ7*0.87*0.9+25</f>
        <v>10517.2</v>
      </c>
      <c r="BA7" s="84">
        <f>'BAR BB| Open rates'!BA7*0.87*0.9+25</f>
        <v>10517.2</v>
      </c>
      <c r="BB7" s="84">
        <f>'BAR BB| Open rates'!BB7*0.87*0.9+25</f>
        <v>10517.2</v>
      </c>
      <c r="BC7" s="84">
        <f>'BAR BB| Open rates'!BC7*0.87*0.9+25</f>
        <v>10517.2</v>
      </c>
      <c r="BD7" s="84">
        <f>'BAR BB| Open rates'!BD7*0.87*0.9+25</f>
        <v>10517.2</v>
      </c>
      <c r="BE7" s="84">
        <f>'BAR BB| Open rates'!BE7*0.87*0.9+25</f>
        <v>10517.2</v>
      </c>
      <c r="BF7" s="84">
        <f>'BAR BB| Open rates'!BF7*0.87*0.9+25</f>
        <v>10517.2</v>
      </c>
      <c r="BG7" s="84">
        <f>'BAR BB| Open rates'!BG7*0.87*0.9+25</f>
        <v>9734.2000000000007</v>
      </c>
      <c r="BH7" s="84">
        <f>'BAR BB| Open rates'!BH7*0.87*0.9+25</f>
        <v>9734.2000000000007</v>
      </c>
      <c r="BI7" s="84">
        <f>'BAR BB| Open rates'!BI7*0.87*0.9+25</f>
        <v>9734.2000000000007</v>
      </c>
    </row>
    <row r="8" spans="1:6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row>
    <row r="9" spans="1:61" s="14" customFormat="1" ht="12" customHeight="1" x14ac:dyDescent="0.2">
      <c r="A9" s="149">
        <v>1</v>
      </c>
      <c r="B9" s="84">
        <f>'BAR BB| Open rates'!B9*0.87*0.9+25</f>
        <v>26568.7</v>
      </c>
      <c r="C9" s="84">
        <f>'BAR BB| Open rates'!C9*0.87*0.9+25</f>
        <v>26568.7</v>
      </c>
      <c r="D9" s="84">
        <f>'BAR BB| Open rates'!D9*0.87*0.9+25</f>
        <v>26568.7</v>
      </c>
      <c r="E9" s="84">
        <f>'BAR BB| Open rates'!E9*0.87*0.9+25</f>
        <v>26568.7</v>
      </c>
      <c r="F9" s="84">
        <f>'BAR BB| Open rates'!F9*0.87*0.9+25</f>
        <v>26568.7</v>
      </c>
      <c r="G9" s="84">
        <f>'BAR BB| Open rates'!G9*0.87*0.9+25</f>
        <v>26568.7</v>
      </c>
      <c r="H9" s="84">
        <f>'BAR BB| Open rates'!H9*0.87*0.9+25</f>
        <v>23436.7</v>
      </c>
      <c r="I9" s="84">
        <f>'BAR BB| Open rates'!I9*0.87*0.9+25</f>
        <v>22653.7</v>
      </c>
      <c r="J9" s="84">
        <f>'BAR BB| Open rates'!J9*0.87*0.9+25</f>
        <v>23436.7</v>
      </c>
      <c r="K9" s="84">
        <f>'BAR BB| Open rates'!K9*0.87*0.9+25</f>
        <v>21870.7</v>
      </c>
      <c r="L9" s="84">
        <f>'BAR BB| Open rates'!L9*0.87*0.9+25</f>
        <v>17955.7</v>
      </c>
      <c r="M9" s="84">
        <f>'BAR BB| Open rates'!M9*0.87*0.9+25</f>
        <v>20304.7</v>
      </c>
      <c r="N9" s="84">
        <f>'BAR BB| Open rates'!N9*0.87*0.9+25</f>
        <v>20304.7</v>
      </c>
      <c r="O9" s="84">
        <f>'BAR BB| Open rates'!O9*0.87*0.9+25</f>
        <v>15606.7</v>
      </c>
      <c r="P9" s="84">
        <f>'BAR BB| Open rates'!P9*0.87*0.9+25</f>
        <v>15606.7</v>
      </c>
      <c r="Q9" s="84">
        <f>'BAR BB| Open rates'!Q9*0.87*0.9+25</f>
        <v>12474.7</v>
      </c>
      <c r="R9" s="84">
        <f>'BAR BB| Open rates'!R9*0.87*0.9+25</f>
        <v>12474.7</v>
      </c>
      <c r="S9" s="84">
        <f>'BAR BB| Open rates'!S9*0.87*0.9+25</f>
        <v>10282.300000000001</v>
      </c>
      <c r="T9" s="84">
        <f>'BAR BB| Open rates'!T9*0.87*0.9+25</f>
        <v>12474.7</v>
      </c>
      <c r="U9" s="84">
        <f>'BAR BB| Open rates'!U9*0.87*0.9+25</f>
        <v>10282.300000000001</v>
      </c>
      <c r="V9" s="84">
        <f>'BAR BB| Open rates'!V9*0.87*0.9+25</f>
        <v>9342.7000000000007</v>
      </c>
      <c r="W9" s="84">
        <f>'BAR BB| Open rates'!W9*0.87*0.9+25</f>
        <v>7776.7</v>
      </c>
      <c r="X9" s="84">
        <f>'BAR BB| Open rates'!X9*0.87*0.9+25</f>
        <v>5975.8</v>
      </c>
      <c r="Y9" s="84">
        <f>'BAR BB| Open rates'!Y9*0.87*0.9+25</f>
        <v>6758.8</v>
      </c>
      <c r="Z9" s="84">
        <f>'BAR BB| Open rates'!Z9*0.87*0.9+25</f>
        <v>5975.8</v>
      </c>
      <c r="AA9" s="84">
        <f>'BAR BB| Open rates'!AA9*0.87*0.9+25</f>
        <v>6758.8</v>
      </c>
      <c r="AB9" s="84">
        <f>'BAR BB| Open rates'!AB9*0.87*0.9+25</f>
        <v>5975.8</v>
      </c>
      <c r="AC9" s="84">
        <f>'BAR BB| Open rates'!AC9*0.87*0.9+25</f>
        <v>5975.8</v>
      </c>
      <c r="AD9" s="84">
        <f>'BAR BB| Open rates'!AD9*0.87*0.9+25</f>
        <v>6210.7</v>
      </c>
      <c r="AE9" s="84">
        <f>'BAR BB| Open rates'!AE9*0.87*0.9+25</f>
        <v>7072</v>
      </c>
      <c r="AF9" s="84">
        <f>'BAR BB| Open rates'!AF9*0.87*0.9+25</f>
        <v>5975.8</v>
      </c>
      <c r="AG9" s="84">
        <f>'BAR BB| Open rates'!AG9*0.87*0.9+25</f>
        <v>7072</v>
      </c>
      <c r="AH9" s="84">
        <f>'BAR BB| Open rates'!AH9*0.87*0.9+25</f>
        <v>5975.8</v>
      </c>
      <c r="AI9" s="84">
        <f>'BAR BB| Open rates'!AI9*0.87*0.9+25</f>
        <v>6758.8</v>
      </c>
      <c r="AJ9" s="84">
        <f>'BAR BB| Open rates'!AJ9*0.87*0.9+25</f>
        <v>5975.8</v>
      </c>
      <c r="AK9" s="84">
        <f>'BAR BB| Open rates'!AK9*0.87*0.9+25</f>
        <v>6758.8</v>
      </c>
      <c r="AL9" s="84">
        <f>'BAR BB| Open rates'!AL9*0.87*0.9+25</f>
        <v>5975.8</v>
      </c>
      <c r="AM9" s="84">
        <f>'BAR BB| Open rates'!AM9*0.87*0.9+25</f>
        <v>8716.3000000000011</v>
      </c>
      <c r="AN9" s="84">
        <f>'BAR BB| Open rates'!AN9*0.87*0.9+25</f>
        <v>8716.3000000000011</v>
      </c>
      <c r="AO9" s="84">
        <f>'BAR BB| Open rates'!AO9*0.87*0.9+25</f>
        <v>7072</v>
      </c>
      <c r="AP9" s="84">
        <f>'BAR BB| Open rates'!AP9*0.87*0.9+25</f>
        <v>8716.3000000000011</v>
      </c>
      <c r="AQ9" s="84">
        <f>'BAR BB| Open rates'!AQ9*0.87*0.9+25</f>
        <v>7072</v>
      </c>
      <c r="AR9" s="84">
        <f>'BAR BB| Open rates'!AR9*0.87*0.9+25</f>
        <v>7072</v>
      </c>
      <c r="AS9" s="84">
        <f>'BAR BB| Open rates'!AS9*0.87*0.9+25</f>
        <v>6289</v>
      </c>
      <c r="AT9" s="84">
        <f>'BAR BB| Open rates'!AT9*0.87*0.9+25</f>
        <v>12474.7</v>
      </c>
      <c r="AU9" s="84">
        <f>'BAR BB| Open rates'!AU9*0.87*0.9+25</f>
        <v>6289</v>
      </c>
      <c r="AV9" s="84">
        <f>'BAR BB| Open rates'!AV9*0.87*0.9+25</f>
        <v>12474.7</v>
      </c>
      <c r="AW9" s="84">
        <f>'BAR BB| Open rates'!AW9*0.87*0.9+25</f>
        <v>12474.7</v>
      </c>
      <c r="AX9" s="84">
        <f>'BAR BB| Open rates'!AX9*0.87*0.9+25</f>
        <v>10908.7</v>
      </c>
      <c r="AY9" s="84">
        <f>'BAR BB| Open rates'!AY9*0.87*0.9+25</f>
        <v>10908.7</v>
      </c>
      <c r="AZ9" s="84">
        <f>'BAR BB| Open rates'!AZ9*0.87*0.9+25</f>
        <v>10908.7</v>
      </c>
      <c r="BA9" s="84">
        <f>'BAR BB| Open rates'!BA9*0.87*0.9+25</f>
        <v>10908.7</v>
      </c>
      <c r="BB9" s="84">
        <f>'BAR BB| Open rates'!BB9*0.87*0.9+25</f>
        <v>10908.7</v>
      </c>
      <c r="BC9" s="84">
        <f>'BAR BB| Open rates'!BC9*0.87*0.9+25</f>
        <v>10908.7</v>
      </c>
      <c r="BD9" s="84">
        <f>'BAR BB| Open rates'!BD9*0.87*0.9+25</f>
        <v>10908.7</v>
      </c>
      <c r="BE9" s="84">
        <f>'BAR BB| Open rates'!BE9*0.87*0.9+25</f>
        <v>10908.7</v>
      </c>
      <c r="BF9" s="84">
        <f>'BAR BB| Open rates'!BF9*0.87*0.9+25</f>
        <v>10908.7</v>
      </c>
      <c r="BG9" s="84">
        <f>'BAR BB| Open rates'!BG9*0.87*0.9+25</f>
        <v>10125.700000000001</v>
      </c>
      <c r="BH9" s="84">
        <f>'BAR BB| Open rates'!BH9*0.87*0.9+25</f>
        <v>10125.700000000001</v>
      </c>
      <c r="BI9" s="84">
        <f>'BAR BB| Open rates'!BI9*0.87*0.9+25</f>
        <v>10125.700000000001</v>
      </c>
    </row>
    <row r="10" spans="1:61" s="14" customFormat="1" ht="12" customHeight="1" x14ac:dyDescent="0.2">
      <c r="A10" s="149">
        <v>2</v>
      </c>
      <c r="B10" s="84">
        <f>'BAR BB| Open rates'!B10*0.87*0.9+25</f>
        <v>27743.200000000001</v>
      </c>
      <c r="C10" s="84">
        <f>'BAR BB| Open rates'!C10*0.87*0.9+25</f>
        <v>27743.200000000001</v>
      </c>
      <c r="D10" s="84">
        <f>'BAR BB| Open rates'!D10*0.87*0.9+25</f>
        <v>27743.200000000001</v>
      </c>
      <c r="E10" s="84">
        <f>'BAR BB| Open rates'!E10*0.87*0.9+25</f>
        <v>27743.200000000001</v>
      </c>
      <c r="F10" s="84">
        <f>'BAR BB| Open rates'!F10*0.87*0.9+25</f>
        <v>27743.200000000001</v>
      </c>
      <c r="G10" s="84">
        <f>'BAR BB| Open rates'!G10*0.87*0.9+25</f>
        <v>27743.200000000001</v>
      </c>
      <c r="H10" s="84">
        <f>'BAR BB| Open rates'!H10*0.87*0.9+25</f>
        <v>24611.200000000001</v>
      </c>
      <c r="I10" s="84">
        <f>'BAR BB| Open rates'!I10*0.87*0.9+25</f>
        <v>23828.2</v>
      </c>
      <c r="J10" s="84">
        <f>'BAR BB| Open rates'!J10*0.87*0.9+25</f>
        <v>24611.200000000001</v>
      </c>
      <c r="K10" s="84">
        <f>'BAR BB| Open rates'!K10*0.87*0.9+25</f>
        <v>23045.200000000001</v>
      </c>
      <c r="L10" s="84">
        <f>'BAR BB| Open rates'!L10*0.87*0.9+25</f>
        <v>19130.2</v>
      </c>
      <c r="M10" s="84">
        <f>'BAR BB| Open rates'!M10*0.87*0.9+25</f>
        <v>21479.200000000001</v>
      </c>
      <c r="N10" s="84">
        <f>'BAR BB| Open rates'!N10*0.87*0.9+25</f>
        <v>21479.200000000001</v>
      </c>
      <c r="O10" s="84">
        <f>'BAR BB| Open rates'!O10*0.87*0.9+25</f>
        <v>16781.2</v>
      </c>
      <c r="P10" s="84">
        <f>'BAR BB| Open rates'!P10*0.87*0.9+25</f>
        <v>16781.2</v>
      </c>
      <c r="Q10" s="84">
        <f>'BAR BB| Open rates'!Q10*0.87*0.9+25</f>
        <v>13649.2</v>
      </c>
      <c r="R10" s="84">
        <f>'BAR BB| Open rates'!R10*0.87*0.9+25</f>
        <v>13649.2</v>
      </c>
      <c r="S10" s="84">
        <f>'BAR BB| Open rates'!S10*0.87*0.9+25</f>
        <v>11456.800000000001</v>
      </c>
      <c r="T10" s="84">
        <f>'BAR BB| Open rates'!T10*0.87*0.9+25</f>
        <v>13649.2</v>
      </c>
      <c r="U10" s="84">
        <f>'BAR BB| Open rates'!U10*0.87*0.9+25</f>
        <v>11456.800000000001</v>
      </c>
      <c r="V10" s="84">
        <f>'BAR BB| Open rates'!V10*0.87*0.9+25</f>
        <v>10517.2</v>
      </c>
      <c r="W10" s="84">
        <f>'BAR BB| Open rates'!W10*0.87*0.9+25</f>
        <v>8951.2000000000007</v>
      </c>
      <c r="X10" s="84">
        <f>'BAR BB| Open rates'!X10*0.87*0.9+25</f>
        <v>7150.3</v>
      </c>
      <c r="Y10" s="84">
        <f>'BAR BB| Open rates'!Y10*0.87*0.9+25</f>
        <v>7933.3</v>
      </c>
      <c r="Z10" s="84">
        <f>'BAR BB| Open rates'!Z10*0.87*0.9+25</f>
        <v>7150.3</v>
      </c>
      <c r="AA10" s="84">
        <f>'BAR BB| Open rates'!AA10*0.87*0.9+25</f>
        <v>7933.3</v>
      </c>
      <c r="AB10" s="84">
        <f>'BAR BB| Open rates'!AB10*0.87*0.9+25</f>
        <v>7150.3</v>
      </c>
      <c r="AC10" s="84">
        <f>'BAR BB| Open rates'!AC10*0.87*0.9+25</f>
        <v>7150.3</v>
      </c>
      <c r="AD10" s="84">
        <f>'BAR BB| Open rates'!AD10*0.87*0.9+25</f>
        <v>7385.2</v>
      </c>
      <c r="AE10" s="84">
        <f>'BAR BB| Open rates'!AE10*0.87*0.9+25</f>
        <v>8246.5</v>
      </c>
      <c r="AF10" s="84">
        <f>'BAR BB| Open rates'!AF10*0.87*0.9+25</f>
        <v>7150.3</v>
      </c>
      <c r="AG10" s="84">
        <f>'BAR BB| Open rates'!AG10*0.87*0.9+25</f>
        <v>8246.5</v>
      </c>
      <c r="AH10" s="84">
        <f>'BAR BB| Open rates'!AH10*0.87*0.9+25</f>
        <v>7150.3</v>
      </c>
      <c r="AI10" s="84">
        <f>'BAR BB| Open rates'!AI10*0.87*0.9+25</f>
        <v>7933.3</v>
      </c>
      <c r="AJ10" s="84">
        <f>'BAR BB| Open rates'!AJ10*0.87*0.9+25</f>
        <v>7150.3</v>
      </c>
      <c r="AK10" s="84">
        <f>'BAR BB| Open rates'!AK10*0.87*0.9+25</f>
        <v>7933.3</v>
      </c>
      <c r="AL10" s="84">
        <f>'BAR BB| Open rates'!AL10*0.87*0.9+25</f>
        <v>7150.3</v>
      </c>
      <c r="AM10" s="84">
        <f>'BAR BB| Open rates'!AM10*0.87*0.9+25</f>
        <v>9890.8000000000011</v>
      </c>
      <c r="AN10" s="84">
        <f>'BAR BB| Open rates'!AN10*0.87*0.9+25</f>
        <v>9890.8000000000011</v>
      </c>
      <c r="AO10" s="84">
        <f>'BAR BB| Open rates'!AO10*0.87*0.9+25</f>
        <v>8246.5</v>
      </c>
      <c r="AP10" s="84">
        <f>'BAR BB| Open rates'!AP10*0.87*0.9+25</f>
        <v>9890.8000000000011</v>
      </c>
      <c r="AQ10" s="84">
        <f>'BAR BB| Open rates'!AQ10*0.87*0.9+25</f>
        <v>8246.5</v>
      </c>
      <c r="AR10" s="84">
        <f>'BAR BB| Open rates'!AR10*0.87*0.9+25</f>
        <v>8246.5</v>
      </c>
      <c r="AS10" s="84">
        <f>'BAR BB| Open rates'!AS10*0.87*0.9+25</f>
        <v>7463.5</v>
      </c>
      <c r="AT10" s="84">
        <f>'BAR BB| Open rates'!AT10*0.87*0.9+25</f>
        <v>13649.2</v>
      </c>
      <c r="AU10" s="84">
        <f>'BAR BB| Open rates'!AU10*0.87*0.9+25</f>
        <v>7463.5</v>
      </c>
      <c r="AV10" s="84">
        <f>'BAR BB| Open rates'!AV10*0.87*0.9+25</f>
        <v>13649.2</v>
      </c>
      <c r="AW10" s="84">
        <f>'BAR BB| Open rates'!AW10*0.87*0.9+25</f>
        <v>13649.2</v>
      </c>
      <c r="AX10" s="84">
        <f>'BAR BB| Open rates'!AX10*0.87*0.9+25</f>
        <v>12083.2</v>
      </c>
      <c r="AY10" s="84">
        <f>'BAR BB| Open rates'!AY10*0.87*0.9+25</f>
        <v>12083.2</v>
      </c>
      <c r="AZ10" s="84">
        <f>'BAR BB| Open rates'!AZ10*0.87*0.9+25</f>
        <v>12083.2</v>
      </c>
      <c r="BA10" s="84">
        <f>'BAR BB| Open rates'!BA10*0.87*0.9+25</f>
        <v>12083.2</v>
      </c>
      <c r="BB10" s="84">
        <f>'BAR BB| Open rates'!BB10*0.87*0.9+25</f>
        <v>12083.2</v>
      </c>
      <c r="BC10" s="84">
        <f>'BAR BB| Open rates'!BC10*0.87*0.9+25</f>
        <v>12083.2</v>
      </c>
      <c r="BD10" s="84">
        <f>'BAR BB| Open rates'!BD10*0.87*0.9+25</f>
        <v>12083.2</v>
      </c>
      <c r="BE10" s="84">
        <f>'BAR BB| Open rates'!BE10*0.87*0.9+25</f>
        <v>12083.2</v>
      </c>
      <c r="BF10" s="84">
        <f>'BAR BB| Open rates'!BF10*0.87*0.9+25</f>
        <v>12083.2</v>
      </c>
      <c r="BG10" s="84">
        <f>'BAR BB| Open rates'!BG10*0.87*0.9+25</f>
        <v>11300.2</v>
      </c>
      <c r="BH10" s="84">
        <f>'BAR BB| Open rates'!BH10*0.87*0.9+25</f>
        <v>11300.2</v>
      </c>
      <c r="BI10" s="84">
        <f>'BAR BB| Open rates'!BI10*0.87*0.9+25</f>
        <v>11300.2</v>
      </c>
    </row>
    <row r="11" spans="1:6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row>
    <row r="12" spans="1:61" s="14" customFormat="1" ht="12" customHeight="1" x14ac:dyDescent="0.2">
      <c r="A12" s="149">
        <v>1</v>
      </c>
      <c r="B12" s="84">
        <f>'BAR BB| Open rates'!B12*0.87*0.9+25</f>
        <v>28917.7</v>
      </c>
      <c r="C12" s="84">
        <f>'BAR BB| Open rates'!C12*0.87*0.9+25</f>
        <v>28917.7</v>
      </c>
      <c r="D12" s="84">
        <f>'BAR BB| Open rates'!D12*0.87*0.9+25</f>
        <v>28917.7</v>
      </c>
      <c r="E12" s="84">
        <f>'BAR BB| Open rates'!E12*0.87*0.9+25</f>
        <v>28917.7</v>
      </c>
      <c r="F12" s="84">
        <f>'BAR BB| Open rates'!F12*0.87*0.9+25</f>
        <v>28917.7</v>
      </c>
      <c r="G12" s="84">
        <f>'BAR BB| Open rates'!G12*0.87*0.9+25</f>
        <v>28917.7</v>
      </c>
      <c r="H12" s="84">
        <f>'BAR BB| Open rates'!H12*0.87*0.9+25</f>
        <v>25785.7</v>
      </c>
      <c r="I12" s="84">
        <f>'BAR BB| Open rates'!I12*0.87*0.9+25</f>
        <v>25002.7</v>
      </c>
      <c r="J12" s="84">
        <f>'BAR BB| Open rates'!J12*0.87*0.9+25</f>
        <v>25785.7</v>
      </c>
      <c r="K12" s="84">
        <f>'BAR BB| Open rates'!K12*0.87*0.9+25</f>
        <v>23906.5</v>
      </c>
      <c r="L12" s="84">
        <f>'BAR BB| Open rates'!L12*0.87*0.9+25</f>
        <v>19991.5</v>
      </c>
      <c r="M12" s="84">
        <f>'BAR BB| Open rates'!M12*0.87*0.9+25</f>
        <v>22340.5</v>
      </c>
      <c r="N12" s="84">
        <f>'BAR BB| Open rates'!N12*0.87*0.9+25</f>
        <v>22340.5</v>
      </c>
      <c r="O12" s="84">
        <f>'BAR BB| Open rates'!O12*0.87*0.9+25</f>
        <v>17642.5</v>
      </c>
      <c r="P12" s="84">
        <f>'BAR BB| Open rates'!P12*0.87*0.9+25</f>
        <v>17642.5</v>
      </c>
      <c r="Q12" s="84">
        <f>'BAR BB| Open rates'!Q12*0.87*0.9+25</f>
        <v>14510.5</v>
      </c>
      <c r="R12" s="84">
        <f>'BAR BB| Open rates'!R12*0.87*0.9+25</f>
        <v>14510.5</v>
      </c>
      <c r="S12" s="84">
        <f>'BAR BB| Open rates'!S12*0.87*0.9+25</f>
        <v>12318.1</v>
      </c>
      <c r="T12" s="84">
        <f>'BAR BB| Open rates'!T12*0.87*0.9+25</f>
        <v>14510.5</v>
      </c>
      <c r="U12" s="84">
        <f>'BAR BB| Open rates'!U12*0.87*0.9+25</f>
        <v>12318.1</v>
      </c>
      <c r="V12" s="84">
        <f>'BAR BB| Open rates'!V12*0.87*0.9+25</f>
        <v>11378.5</v>
      </c>
      <c r="W12" s="84">
        <f>'BAR BB| Open rates'!W12*0.87*0.9+25</f>
        <v>8559.7000000000007</v>
      </c>
      <c r="X12" s="84">
        <f>'BAR BB| Open rates'!X12*0.87*0.9+25</f>
        <v>6758.8</v>
      </c>
      <c r="Y12" s="84">
        <f>'BAR BB| Open rates'!Y12*0.87*0.9+25</f>
        <v>7541.8</v>
      </c>
      <c r="Z12" s="84">
        <f>'BAR BB| Open rates'!Z12*0.87*0.9+25</f>
        <v>6758.8</v>
      </c>
      <c r="AA12" s="84">
        <f>'BAR BB| Open rates'!AA12*0.87*0.9+25</f>
        <v>7541.8</v>
      </c>
      <c r="AB12" s="84">
        <f>'BAR BB| Open rates'!AB12*0.87*0.9+25</f>
        <v>6758.8</v>
      </c>
      <c r="AC12" s="84">
        <f>'BAR BB| Open rates'!AC12*0.87*0.9+25</f>
        <v>6758.8</v>
      </c>
      <c r="AD12" s="84">
        <f>'BAR BB| Open rates'!AD12*0.87*0.9+25</f>
        <v>6993.7</v>
      </c>
      <c r="AE12" s="84">
        <f>'BAR BB| Open rates'!AE12*0.87*0.9+25</f>
        <v>7855</v>
      </c>
      <c r="AF12" s="84">
        <f>'BAR BB| Open rates'!AF12*0.87*0.9+25</f>
        <v>6758.8</v>
      </c>
      <c r="AG12" s="84">
        <f>'BAR BB| Open rates'!AG12*0.87*0.9+25</f>
        <v>7855</v>
      </c>
      <c r="AH12" s="84">
        <f>'BAR BB| Open rates'!AH12*0.87*0.9+25</f>
        <v>6758.8</v>
      </c>
      <c r="AI12" s="84">
        <f>'BAR BB| Open rates'!AI12*0.87*0.9+25</f>
        <v>7541.8</v>
      </c>
      <c r="AJ12" s="84">
        <f>'BAR BB| Open rates'!AJ12*0.87*0.9+25</f>
        <v>6758.8</v>
      </c>
      <c r="AK12" s="84">
        <f>'BAR BB| Open rates'!AK12*0.87*0.9+25</f>
        <v>7541.8</v>
      </c>
      <c r="AL12" s="84">
        <f>'BAR BB| Open rates'!AL12*0.87*0.9+25</f>
        <v>6758.8</v>
      </c>
      <c r="AM12" s="84">
        <f>'BAR BB| Open rates'!AM12*0.87*0.9+25</f>
        <v>9499.3000000000011</v>
      </c>
      <c r="AN12" s="84">
        <f>'BAR BB| Open rates'!AN12*0.87*0.9+25</f>
        <v>9499.3000000000011</v>
      </c>
      <c r="AO12" s="84">
        <f>'BAR BB| Open rates'!AO12*0.87*0.9+25</f>
        <v>7855</v>
      </c>
      <c r="AP12" s="84">
        <f>'BAR BB| Open rates'!AP12*0.87*0.9+25</f>
        <v>9499.3000000000011</v>
      </c>
      <c r="AQ12" s="84">
        <f>'BAR BB| Open rates'!AQ12*0.87*0.9+25</f>
        <v>7855</v>
      </c>
      <c r="AR12" s="84">
        <f>'BAR BB| Open rates'!AR12*0.87*0.9+25</f>
        <v>7855</v>
      </c>
      <c r="AS12" s="84">
        <f>'BAR BB| Open rates'!AS12*0.87*0.9+25</f>
        <v>7072</v>
      </c>
      <c r="AT12" s="84">
        <f>'BAR BB| Open rates'!AT12*0.87*0.9+25</f>
        <v>13257.7</v>
      </c>
      <c r="AU12" s="84">
        <f>'BAR BB| Open rates'!AU12*0.87*0.9+25</f>
        <v>7072</v>
      </c>
      <c r="AV12" s="84">
        <f>'BAR BB| Open rates'!AV12*0.87*0.9+25</f>
        <v>13257.7</v>
      </c>
      <c r="AW12" s="84">
        <f>'BAR BB| Open rates'!AW12*0.87*0.9+25</f>
        <v>13257.7</v>
      </c>
      <c r="AX12" s="84">
        <f>'BAR BB| Open rates'!AX12*0.87*0.9+25</f>
        <v>11691.7</v>
      </c>
      <c r="AY12" s="84">
        <f>'BAR BB| Open rates'!AY12*0.87*0.9+25</f>
        <v>11691.7</v>
      </c>
      <c r="AZ12" s="84">
        <f>'BAR BB| Open rates'!AZ12*0.87*0.9+25</f>
        <v>11691.7</v>
      </c>
      <c r="BA12" s="84">
        <f>'BAR BB| Open rates'!BA12*0.87*0.9+25</f>
        <v>11691.7</v>
      </c>
      <c r="BB12" s="84">
        <f>'BAR BB| Open rates'!BB12*0.87*0.9+25</f>
        <v>11691.7</v>
      </c>
      <c r="BC12" s="84">
        <f>'BAR BB| Open rates'!BC12*0.87*0.9+25</f>
        <v>11691.7</v>
      </c>
      <c r="BD12" s="84">
        <f>'BAR BB| Open rates'!BD12*0.87*0.9+25</f>
        <v>11691.7</v>
      </c>
      <c r="BE12" s="84">
        <f>'BAR BB| Open rates'!BE12*0.87*0.9+25</f>
        <v>11691.7</v>
      </c>
      <c r="BF12" s="84">
        <f>'BAR BB| Open rates'!BF12*0.87*0.9+25</f>
        <v>11691.7</v>
      </c>
      <c r="BG12" s="84">
        <f>'BAR BB| Open rates'!BG12*0.87*0.9+25</f>
        <v>10908.7</v>
      </c>
      <c r="BH12" s="84">
        <f>'BAR BB| Open rates'!BH12*0.87*0.9+25</f>
        <v>10908.7</v>
      </c>
      <c r="BI12" s="84">
        <f>'BAR BB| Open rates'!BI12*0.87*0.9+25</f>
        <v>10908.7</v>
      </c>
    </row>
    <row r="13" spans="1:61" s="14" customFormat="1" ht="12" customHeight="1" x14ac:dyDescent="0.2">
      <c r="A13" s="149">
        <v>2</v>
      </c>
      <c r="B13" s="84">
        <f>'BAR BB| Open rates'!B13*0.87*0.9+25</f>
        <v>30092.2</v>
      </c>
      <c r="C13" s="84">
        <f>'BAR BB| Open rates'!C13*0.87*0.9+25</f>
        <v>30092.2</v>
      </c>
      <c r="D13" s="84">
        <f>'BAR BB| Open rates'!D13*0.87*0.9+25</f>
        <v>30092.2</v>
      </c>
      <c r="E13" s="84">
        <f>'BAR BB| Open rates'!E13*0.87*0.9+25</f>
        <v>30092.2</v>
      </c>
      <c r="F13" s="84">
        <f>'BAR BB| Open rates'!F13*0.87*0.9+25</f>
        <v>30092.2</v>
      </c>
      <c r="G13" s="84">
        <f>'BAR BB| Open rates'!G13*0.87*0.9+25</f>
        <v>30092.2</v>
      </c>
      <c r="H13" s="84">
        <f>'BAR BB| Open rates'!H13*0.87*0.9+25</f>
        <v>26960.2</v>
      </c>
      <c r="I13" s="84">
        <f>'BAR BB| Open rates'!I13*0.87*0.9+25</f>
        <v>26177.200000000001</v>
      </c>
      <c r="J13" s="84">
        <f>'BAR BB| Open rates'!J13*0.87*0.9+25</f>
        <v>26960.2</v>
      </c>
      <c r="K13" s="84">
        <f>'BAR BB| Open rates'!K13*0.87*0.9+25</f>
        <v>25081</v>
      </c>
      <c r="L13" s="84">
        <f>'BAR BB| Open rates'!L13*0.87*0.9+25</f>
        <v>21166</v>
      </c>
      <c r="M13" s="84">
        <f>'BAR BB| Open rates'!M13*0.87*0.9+25</f>
        <v>23515</v>
      </c>
      <c r="N13" s="84">
        <f>'BAR BB| Open rates'!N13*0.87*0.9+25</f>
        <v>23515</v>
      </c>
      <c r="O13" s="84">
        <f>'BAR BB| Open rates'!O13*0.87*0.9+25</f>
        <v>18817</v>
      </c>
      <c r="P13" s="84">
        <f>'BAR BB| Open rates'!P13*0.87*0.9+25</f>
        <v>18817</v>
      </c>
      <c r="Q13" s="84">
        <f>'BAR BB| Open rates'!Q13*0.87*0.9+25</f>
        <v>15685</v>
      </c>
      <c r="R13" s="84">
        <f>'BAR BB| Open rates'!R13*0.87*0.9+25</f>
        <v>15685</v>
      </c>
      <c r="S13" s="84">
        <f>'BAR BB| Open rates'!S13*0.87*0.9+25</f>
        <v>13492.6</v>
      </c>
      <c r="T13" s="84">
        <f>'BAR BB| Open rates'!T13*0.87*0.9+25</f>
        <v>15685</v>
      </c>
      <c r="U13" s="84">
        <f>'BAR BB| Open rates'!U13*0.87*0.9+25</f>
        <v>13492.6</v>
      </c>
      <c r="V13" s="84">
        <f>'BAR BB| Open rates'!V13*0.87*0.9+25</f>
        <v>12553</v>
      </c>
      <c r="W13" s="84">
        <f>'BAR BB| Open rates'!W13*0.87*0.9+25</f>
        <v>9734.2000000000007</v>
      </c>
      <c r="X13" s="84">
        <f>'BAR BB| Open rates'!X13*0.87*0.9+25</f>
        <v>7933.3</v>
      </c>
      <c r="Y13" s="84">
        <f>'BAR BB| Open rates'!Y13*0.87*0.9+25</f>
        <v>8716.3000000000011</v>
      </c>
      <c r="Z13" s="84">
        <f>'BAR BB| Open rates'!Z13*0.87*0.9+25</f>
        <v>7933.3</v>
      </c>
      <c r="AA13" s="84">
        <f>'BAR BB| Open rates'!AA13*0.87*0.9+25</f>
        <v>8716.3000000000011</v>
      </c>
      <c r="AB13" s="84">
        <f>'BAR BB| Open rates'!AB13*0.87*0.9+25</f>
        <v>7933.3</v>
      </c>
      <c r="AC13" s="84">
        <f>'BAR BB| Open rates'!AC13*0.87*0.9+25</f>
        <v>7933.3</v>
      </c>
      <c r="AD13" s="84">
        <f>'BAR BB| Open rates'!AD13*0.87*0.9+25</f>
        <v>8168.2</v>
      </c>
      <c r="AE13" s="84">
        <f>'BAR BB| Open rates'!AE13*0.87*0.9+25</f>
        <v>9029.5</v>
      </c>
      <c r="AF13" s="84">
        <f>'BAR BB| Open rates'!AF13*0.87*0.9+25</f>
        <v>7933.3</v>
      </c>
      <c r="AG13" s="84">
        <f>'BAR BB| Open rates'!AG13*0.87*0.9+25</f>
        <v>9029.5</v>
      </c>
      <c r="AH13" s="84">
        <f>'BAR BB| Open rates'!AH13*0.87*0.9+25</f>
        <v>7933.3</v>
      </c>
      <c r="AI13" s="84">
        <f>'BAR BB| Open rates'!AI13*0.87*0.9+25</f>
        <v>8716.3000000000011</v>
      </c>
      <c r="AJ13" s="84">
        <f>'BAR BB| Open rates'!AJ13*0.87*0.9+25</f>
        <v>7933.3</v>
      </c>
      <c r="AK13" s="84">
        <f>'BAR BB| Open rates'!AK13*0.87*0.9+25</f>
        <v>8716.3000000000011</v>
      </c>
      <c r="AL13" s="84">
        <f>'BAR BB| Open rates'!AL13*0.87*0.9+25</f>
        <v>7933.3</v>
      </c>
      <c r="AM13" s="84">
        <f>'BAR BB| Open rates'!AM13*0.87*0.9+25</f>
        <v>10673.800000000001</v>
      </c>
      <c r="AN13" s="84">
        <f>'BAR BB| Open rates'!AN13*0.87*0.9+25</f>
        <v>10673.800000000001</v>
      </c>
      <c r="AO13" s="84">
        <f>'BAR BB| Open rates'!AO13*0.87*0.9+25</f>
        <v>9029.5</v>
      </c>
      <c r="AP13" s="84">
        <f>'BAR BB| Open rates'!AP13*0.87*0.9+25</f>
        <v>10673.800000000001</v>
      </c>
      <c r="AQ13" s="84">
        <f>'BAR BB| Open rates'!AQ13*0.87*0.9+25</f>
        <v>9029.5</v>
      </c>
      <c r="AR13" s="84">
        <f>'BAR BB| Open rates'!AR13*0.87*0.9+25</f>
        <v>9029.5</v>
      </c>
      <c r="AS13" s="84">
        <f>'BAR BB| Open rates'!AS13*0.87*0.9+25</f>
        <v>8246.5</v>
      </c>
      <c r="AT13" s="84">
        <f>'BAR BB| Open rates'!AT13*0.87*0.9+25</f>
        <v>14432.2</v>
      </c>
      <c r="AU13" s="84">
        <f>'BAR BB| Open rates'!AU13*0.87*0.9+25</f>
        <v>8246.5</v>
      </c>
      <c r="AV13" s="84">
        <f>'BAR BB| Open rates'!AV13*0.87*0.9+25</f>
        <v>14432.2</v>
      </c>
      <c r="AW13" s="84">
        <f>'BAR BB| Open rates'!AW13*0.87*0.9+25</f>
        <v>14432.2</v>
      </c>
      <c r="AX13" s="84">
        <f>'BAR BB| Open rates'!AX13*0.87*0.9+25</f>
        <v>12866.2</v>
      </c>
      <c r="AY13" s="84">
        <f>'BAR BB| Open rates'!AY13*0.87*0.9+25</f>
        <v>12866.2</v>
      </c>
      <c r="AZ13" s="84">
        <f>'BAR BB| Open rates'!AZ13*0.87*0.9+25</f>
        <v>12866.2</v>
      </c>
      <c r="BA13" s="84">
        <f>'BAR BB| Open rates'!BA13*0.87*0.9+25</f>
        <v>12866.2</v>
      </c>
      <c r="BB13" s="84">
        <f>'BAR BB| Open rates'!BB13*0.87*0.9+25</f>
        <v>12866.2</v>
      </c>
      <c r="BC13" s="84">
        <f>'BAR BB| Open rates'!BC13*0.87*0.9+25</f>
        <v>12866.2</v>
      </c>
      <c r="BD13" s="84">
        <f>'BAR BB| Open rates'!BD13*0.87*0.9+25</f>
        <v>12866.2</v>
      </c>
      <c r="BE13" s="84">
        <f>'BAR BB| Open rates'!BE13*0.87*0.9+25</f>
        <v>12866.2</v>
      </c>
      <c r="BF13" s="84">
        <f>'BAR BB| Open rates'!BF13*0.87*0.9+25</f>
        <v>12866.2</v>
      </c>
      <c r="BG13" s="84">
        <f>'BAR BB| Open rates'!BG13*0.87*0.9+25</f>
        <v>12083.2</v>
      </c>
      <c r="BH13" s="84">
        <f>'BAR BB| Open rates'!BH13*0.87*0.9+25</f>
        <v>12083.2</v>
      </c>
      <c r="BI13" s="84">
        <f>'BAR BB| Open rates'!BI13*0.87*0.9+25</f>
        <v>12083.2</v>
      </c>
    </row>
    <row r="14" spans="1:6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row>
    <row r="15" spans="1:61" s="14" customFormat="1" ht="12" customHeight="1" x14ac:dyDescent="0.2">
      <c r="A15" s="42">
        <v>1</v>
      </c>
      <c r="B15" s="84">
        <f>'BAR BB| Open rates'!B15*0.87*0.9+25</f>
        <v>30953.5</v>
      </c>
      <c r="C15" s="84">
        <f>'BAR BB| Open rates'!C15*0.87*0.9+25</f>
        <v>30953.5</v>
      </c>
      <c r="D15" s="84">
        <f>'BAR BB| Open rates'!D15*0.87*0.9+25</f>
        <v>30953.5</v>
      </c>
      <c r="E15" s="84">
        <f>'BAR BB| Open rates'!E15*0.87*0.9+25</f>
        <v>30953.5</v>
      </c>
      <c r="F15" s="84">
        <f>'BAR BB| Open rates'!F15*0.87*0.9+25</f>
        <v>30953.5</v>
      </c>
      <c r="G15" s="84">
        <f>'BAR BB| Open rates'!G15*0.87*0.9+25</f>
        <v>30953.5</v>
      </c>
      <c r="H15" s="84">
        <f>'BAR BB| Open rates'!H15*0.87*0.9+25</f>
        <v>27821.5</v>
      </c>
      <c r="I15" s="84">
        <f>'BAR BB| Open rates'!I15*0.87*0.9+25</f>
        <v>27038.5</v>
      </c>
      <c r="J15" s="84">
        <f>'BAR BB| Open rates'!J15*0.87*0.9+25</f>
        <v>27821.5</v>
      </c>
      <c r="K15" s="84">
        <f>'BAR BB| Open rates'!K15*0.87*0.9+25</f>
        <v>25002.7</v>
      </c>
      <c r="L15" s="84">
        <f>'BAR BB| Open rates'!L15*0.87*0.9+25</f>
        <v>21087.7</v>
      </c>
      <c r="M15" s="84">
        <f>'BAR BB| Open rates'!M15*0.87*0.9+25</f>
        <v>23436.7</v>
      </c>
      <c r="N15" s="84">
        <f>'BAR BB| Open rates'!N15*0.87*0.9+25</f>
        <v>23436.7</v>
      </c>
      <c r="O15" s="84">
        <f>'BAR BB| Open rates'!O15*0.87*0.9+25</f>
        <v>18738.7</v>
      </c>
      <c r="P15" s="84">
        <f>'BAR BB| Open rates'!P15*0.87*0.9+25</f>
        <v>18738.7</v>
      </c>
      <c r="Q15" s="84">
        <f>'BAR BB| Open rates'!Q15*0.87*0.9+25</f>
        <v>15606.7</v>
      </c>
      <c r="R15" s="84">
        <f>'BAR BB| Open rates'!R15*0.87*0.9+25</f>
        <v>15606.7</v>
      </c>
      <c r="S15" s="84">
        <f>'BAR BB| Open rates'!S15*0.87*0.9+25</f>
        <v>13414.300000000001</v>
      </c>
      <c r="T15" s="84">
        <f>'BAR BB| Open rates'!T15*0.87*0.9+25</f>
        <v>15606.7</v>
      </c>
      <c r="U15" s="84">
        <f>'BAR BB| Open rates'!U15*0.87*0.9+25</f>
        <v>13414.300000000001</v>
      </c>
      <c r="V15" s="84">
        <f>'BAR BB| Open rates'!V15*0.87*0.9+25</f>
        <v>12474.7</v>
      </c>
      <c r="W15" s="84">
        <f>'BAR BB| Open rates'!W15*0.87*0.9+25</f>
        <v>11378.5</v>
      </c>
      <c r="X15" s="84">
        <f>'BAR BB| Open rates'!X15*0.87*0.9+25</f>
        <v>9577.6</v>
      </c>
      <c r="Y15" s="84">
        <f>'BAR BB| Open rates'!Y15*0.87*0.9+25</f>
        <v>10360.6</v>
      </c>
      <c r="Z15" s="84">
        <f>'BAR BB| Open rates'!Z15*0.87*0.9+25</f>
        <v>9577.6</v>
      </c>
      <c r="AA15" s="84">
        <f>'BAR BB| Open rates'!AA15*0.87*0.9+25</f>
        <v>10360.6</v>
      </c>
      <c r="AB15" s="84">
        <f>'BAR BB| Open rates'!AB15*0.87*0.9+25</f>
        <v>9577.6</v>
      </c>
      <c r="AC15" s="84">
        <f>'BAR BB| Open rates'!AC15*0.87*0.9+25</f>
        <v>9577.6</v>
      </c>
      <c r="AD15" s="84">
        <f>'BAR BB| Open rates'!AD15*0.87*0.9+25</f>
        <v>9812.5</v>
      </c>
      <c r="AE15" s="84">
        <f>'BAR BB| Open rates'!AE15*0.87*0.9+25</f>
        <v>10673.800000000001</v>
      </c>
      <c r="AF15" s="84">
        <f>'BAR BB| Open rates'!AF15*0.87*0.9+25</f>
        <v>9577.6</v>
      </c>
      <c r="AG15" s="84">
        <f>'BAR BB| Open rates'!AG15*0.87*0.9+25</f>
        <v>10673.800000000001</v>
      </c>
      <c r="AH15" s="84">
        <f>'BAR BB| Open rates'!AH15*0.87*0.9+25</f>
        <v>9577.6</v>
      </c>
      <c r="AI15" s="84">
        <f>'BAR BB| Open rates'!AI15*0.87*0.9+25</f>
        <v>10360.6</v>
      </c>
      <c r="AJ15" s="84">
        <f>'BAR BB| Open rates'!AJ15*0.87*0.9+25</f>
        <v>9577.6</v>
      </c>
      <c r="AK15" s="84">
        <f>'BAR BB| Open rates'!AK15*0.87*0.9+25</f>
        <v>10360.6</v>
      </c>
      <c r="AL15" s="84">
        <f>'BAR BB| Open rates'!AL15*0.87*0.9+25</f>
        <v>9577.6</v>
      </c>
      <c r="AM15" s="84">
        <f>'BAR BB| Open rates'!AM15*0.87*0.9+25</f>
        <v>12318.1</v>
      </c>
      <c r="AN15" s="84">
        <f>'BAR BB| Open rates'!AN15*0.87*0.9+25</f>
        <v>12318.1</v>
      </c>
      <c r="AO15" s="84">
        <f>'BAR BB| Open rates'!AO15*0.87*0.9+25</f>
        <v>10673.800000000001</v>
      </c>
      <c r="AP15" s="84">
        <f>'BAR BB| Open rates'!AP15*0.87*0.9+25</f>
        <v>12318.1</v>
      </c>
      <c r="AQ15" s="84">
        <f>'BAR BB| Open rates'!AQ15*0.87*0.9+25</f>
        <v>10673.800000000001</v>
      </c>
      <c r="AR15" s="84">
        <f>'BAR BB| Open rates'!AR15*0.87*0.9+25</f>
        <v>10673.800000000001</v>
      </c>
      <c r="AS15" s="84">
        <f>'BAR BB| Open rates'!AS15*0.87*0.9+25</f>
        <v>9890.8000000000011</v>
      </c>
      <c r="AT15" s="84">
        <f>'BAR BB| Open rates'!AT15*0.87*0.9+25</f>
        <v>16076.5</v>
      </c>
      <c r="AU15" s="84">
        <f>'BAR BB| Open rates'!AU15*0.87*0.9+25</f>
        <v>9890.8000000000011</v>
      </c>
      <c r="AV15" s="84">
        <f>'BAR BB| Open rates'!AV15*0.87*0.9+25</f>
        <v>16859.5</v>
      </c>
      <c r="AW15" s="84">
        <f>'BAR BB| Open rates'!AW15*0.87*0.9+25</f>
        <v>16859.5</v>
      </c>
      <c r="AX15" s="84">
        <f>'BAR BB| Open rates'!AX15*0.87*0.9+25</f>
        <v>15293.5</v>
      </c>
      <c r="AY15" s="84">
        <f>'BAR BB| Open rates'!AY15*0.87*0.9+25</f>
        <v>15293.5</v>
      </c>
      <c r="AZ15" s="84">
        <f>'BAR BB| Open rates'!AZ15*0.87*0.9+25</f>
        <v>15293.5</v>
      </c>
      <c r="BA15" s="84">
        <f>'BAR BB| Open rates'!BA15*0.87*0.9+25</f>
        <v>15293.5</v>
      </c>
      <c r="BB15" s="84">
        <f>'BAR BB| Open rates'!BB15*0.87*0.9+25</f>
        <v>15293.5</v>
      </c>
      <c r="BC15" s="84">
        <f>'BAR BB| Open rates'!BC15*0.87*0.9+25</f>
        <v>15293.5</v>
      </c>
      <c r="BD15" s="84">
        <f>'BAR BB| Open rates'!BD15*0.87*0.9+25</f>
        <v>15293.5</v>
      </c>
      <c r="BE15" s="84">
        <f>'BAR BB| Open rates'!BE15*0.87*0.9+25</f>
        <v>15293.5</v>
      </c>
      <c r="BF15" s="84">
        <f>'BAR BB| Open rates'!BF15*0.87*0.9+25</f>
        <v>15293.5</v>
      </c>
      <c r="BG15" s="84">
        <f>'BAR BB| Open rates'!BG15*0.87*0.9+25</f>
        <v>14510.5</v>
      </c>
      <c r="BH15" s="84">
        <f>'BAR BB| Open rates'!BH15*0.87*0.9+25</f>
        <v>14510.5</v>
      </c>
      <c r="BI15" s="84">
        <f>'BAR BB| Open rates'!BI15*0.87*0.9+25</f>
        <v>14510.5</v>
      </c>
    </row>
    <row r="16" spans="1:61" s="14" customFormat="1" ht="12" customHeight="1" x14ac:dyDescent="0.2">
      <c r="A16" s="42">
        <v>2</v>
      </c>
      <c r="B16" s="84">
        <f>'BAR BB| Open rates'!B16*0.87*0.9+25</f>
        <v>32128</v>
      </c>
      <c r="C16" s="84">
        <f>'BAR BB| Open rates'!C16*0.87*0.9+25</f>
        <v>32128</v>
      </c>
      <c r="D16" s="84">
        <f>'BAR BB| Open rates'!D16*0.87*0.9+25</f>
        <v>32128</v>
      </c>
      <c r="E16" s="84">
        <f>'BAR BB| Open rates'!E16*0.87*0.9+25</f>
        <v>32128</v>
      </c>
      <c r="F16" s="84">
        <f>'BAR BB| Open rates'!F16*0.87*0.9+25</f>
        <v>32128</v>
      </c>
      <c r="G16" s="84">
        <f>'BAR BB| Open rates'!G16*0.87*0.9+25</f>
        <v>32128</v>
      </c>
      <c r="H16" s="84">
        <f>'BAR BB| Open rates'!H16*0.87*0.9+25</f>
        <v>28996</v>
      </c>
      <c r="I16" s="84">
        <f>'BAR BB| Open rates'!I16*0.87*0.9+25</f>
        <v>28213</v>
      </c>
      <c r="J16" s="84">
        <f>'BAR BB| Open rates'!J16*0.87*0.9+25</f>
        <v>28996</v>
      </c>
      <c r="K16" s="84">
        <f>'BAR BB| Open rates'!K16*0.87*0.9+25</f>
        <v>26177.200000000001</v>
      </c>
      <c r="L16" s="84">
        <f>'BAR BB| Open rates'!L16*0.87*0.9+25</f>
        <v>22262.2</v>
      </c>
      <c r="M16" s="84">
        <f>'BAR BB| Open rates'!M16*0.87*0.9+25</f>
        <v>24611.200000000001</v>
      </c>
      <c r="N16" s="84">
        <f>'BAR BB| Open rates'!N16*0.87*0.9+25</f>
        <v>24611.200000000001</v>
      </c>
      <c r="O16" s="84">
        <f>'BAR BB| Open rates'!O16*0.87*0.9+25</f>
        <v>19913.2</v>
      </c>
      <c r="P16" s="84">
        <f>'BAR BB| Open rates'!P16*0.87*0.9+25</f>
        <v>19913.2</v>
      </c>
      <c r="Q16" s="84">
        <f>'BAR BB| Open rates'!Q16*0.87*0.9+25</f>
        <v>16781.2</v>
      </c>
      <c r="R16" s="84">
        <f>'BAR BB| Open rates'!R16*0.87*0.9+25</f>
        <v>16781.2</v>
      </c>
      <c r="S16" s="84">
        <f>'BAR BB| Open rates'!S16*0.87*0.9+25</f>
        <v>14588.800000000001</v>
      </c>
      <c r="T16" s="84">
        <f>'BAR BB| Open rates'!T16*0.87*0.9+25</f>
        <v>16781.2</v>
      </c>
      <c r="U16" s="84">
        <f>'BAR BB| Open rates'!U16*0.87*0.9+25</f>
        <v>14588.800000000001</v>
      </c>
      <c r="V16" s="84">
        <f>'BAR BB| Open rates'!V16*0.87*0.9+25</f>
        <v>13649.2</v>
      </c>
      <c r="W16" s="84">
        <f>'BAR BB| Open rates'!W16*0.87*0.9+25</f>
        <v>12553</v>
      </c>
      <c r="X16" s="84">
        <f>'BAR BB| Open rates'!X16*0.87*0.9+25</f>
        <v>10752.1</v>
      </c>
      <c r="Y16" s="84">
        <f>'BAR BB| Open rates'!Y16*0.87*0.9+25</f>
        <v>11535.1</v>
      </c>
      <c r="Z16" s="84">
        <f>'BAR BB| Open rates'!Z16*0.87*0.9+25</f>
        <v>10752.1</v>
      </c>
      <c r="AA16" s="84">
        <f>'BAR BB| Open rates'!AA16*0.87*0.9+25</f>
        <v>11535.1</v>
      </c>
      <c r="AB16" s="84">
        <f>'BAR BB| Open rates'!AB16*0.87*0.9+25</f>
        <v>10752.1</v>
      </c>
      <c r="AC16" s="84">
        <f>'BAR BB| Open rates'!AC16*0.87*0.9+25</f>
        <v>10752.1</v>
      </c>
      <c r="AD16" s="84">
        <f>'BAR BB| Open rates'!AD16*0.87*0.9+25</f>
        <v>10987</v>
      </c>
      <c r="AE16" s="84">
        <f>'BAR BB| Open rates'!AE16*0.87*0.9+25</f>
        <v>11848.300000000001</v>
      </c>
      <c r="AF16" s="84">
        <f>'BAR BB| Open rates'!AF16*0.87*0.9+25</f>
        <v>10752.1</v>
      </c>
      <c r="AG16" s="84">
        <f>'BAR BB| Open rates'!AG16*0.87*0.9+25</f>
        <v>11848.300000000001</v>
      </c>
      <c r="AH16" s="84">
        <f>'BAR BB| Open rates'!AH16*0.87*0.9+25</f>
        <v>10752.1</v>
      </c>
      <c r="AI16" s="84">
        <f>'BAR BB| Open rates'!AI16*0.87*0.9+25</f>
        <v>11535.1</v>
      </c>
      <c r="AJ16" s="84">
        <f>'BAR BB| Open rates'!AJ16*0.87*0.9+25</f>
        <v>10752.1</v>
      </c>
      <c r="AK16" s="84">
        <f>'BAR BB| Open rates'!AK16*0.87*0.9+25</f>
        <v>11535.1</v>
      </c>
      <c r="AL16" s="84">
        <f>'BAR BB| Open rates'!AL16*0.87*0.9+25</f>
        <v>10752.1</v>
      </c>
      <c r="AM16" s="84">
        <f>'BAR BB| Open rates'!AM16*0.87*0.9+25</f>
        <v>13492.6</v>
      </c>
      <c r="AN16" s="84">
        <f>'BAR BB| Open rates'!AN16*0.87*0.9+25</f>
        <v>13492.6</v>
      </c>
      <c r="AO16" s="84">
        <f>'BAR BB| Open rates'!AO16*0.87*0.9+25</f>
        <v>11848.300000000001</v>
      </c>
      <c r="AP16" s="84">
        <f>'BAR BB| Open rates'!AP16*0.87*0.9+25</f>
        <v>13492.6</v>
      </c>
      <c r="AQ16" s="84">
        <f>'BAR BB| Open rates'!AQ16*0.87*0.9+25</f>
        <v>11848.300000000001</v>
      </c>
      <c r="AR16" s="84">
        <f>'BAR BB| Open rates'!AR16*0.87*0.9+25</f>
        <v>11848.300000000001</v>
      </c>
      <c r="AS16" s="84">
        <f>'BAR BB| Open rates'!AS16*0.87*0.9+25</f>
        <v>11065.300000000001</v>
      </c>
      <c r="AT16" s="84">
        <f>'BAR BB| Open rates'!AT16*0.87*0.9+25</f>
        <v>17251</v>
      </c>
      <c r="AU16" s="84">
        <f>'BAR BB| Open rates'!AU16*0.87*0.9+25</f>
        <v>11065.300000000001</v>
      </c>
      <c r="AV16" s="84">
        <f>'BAR BB| Open rates'!AV16*0.87*0.9+25</f>
        <v>18034</v>
      </c>
      <c r="AW16" s="84">
        <f>'BAR BB| Open rates'!AW16*0.87*0.9+25</f>
        <v>18034</v>
      </c>
      <c r="AX16" s="84">
        <f>'BAR BB| Open rates'!AX16*0.87*0.9+25</f>
        <v>16468</v>
      </c>
      <c r="AY16" s="84">
        <f>'BAR BB| Open rates'!AY16*0.87*0.9+25</f>
        <v>16468</v>
      </c>
      <c r="AZ16" s="84">
        <f>'BAR BB| Open rates'!AZ16*0.87*0.9+25</f>
        <v>16468</v>
      </c>
      <c r="BA16" s="84">
        <f>'BAR BB| Open rates'!BA16*0.87*0.9+25</f>
        <v>16468</v>
      </c>
      <c r="BB16" s="84">
        <f>'BAR BB| Open rates'!BB16*0.87*0.9+25</f>
        <v>16468</v>
      </c>
      <c r="BC16" s="84">
        <f>'BAR BB| Open rates'!BC16*0.87*0.9+25</f>
        <v>16468</v>
      </c>
      <c r="BD16" s="84">
        <f>'BAR BB| Open rates'!BD16*0.87*0.9+25</f>
        <v>16468</v>
      </c>
      <c r="BE16" s="84">
        <f>'BAR BB| Open rates'!BE16*0.87*0.9+25</f>
        <v>16468</v>
      </c>
      <c r="BF16" s="84">
        <f>'BAR BB| Open rates'!BF16*0.87*0.9+25</f>
        <v>16468</v>
      </c>
      <c r="BG16" s="84">
        <f>'BAR BB| Open rates'!BG16*0.87*0.9+25</f>
        <v>15685</v>
      </c>
      <c r="BH16" s="84">
        <f>'BAR BB| Open rates'!BH16*0.87*0.9+25</f>
        <v>15685</v>
      </c>
      <c r="BI16" s="84">
        <f>'BAR BB| Open rates'!BI16*0.87*0.9+25</f>
        <v>15685</v>
      </c>
    </row>
    <row r="17" spans="1:6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row>
    <row r="18" spans="1:61" s="14" customFormat="1" ht="12" customHeight="1" x14ac:dyDescent="0.2">
      <c r="A18" s="42">
        <v>1</v>
      </c>
      <c r="B18" s="84">
        <f>'BAR BB| Open rates'!B18*0.87*0.9+25</f>
        <v>34085.5</v>
      </c>
      <c r="C18" s="84">
        <f>'BAR BB| Open rates'!C18*0.87*0.9+25</f>
        <v>34085.5</v>
      </c>
      <c r="D18" s="84">
        <f>'BAR BB| Open rates'!D18*0.87*0.9+25</f>
        <v>34085.5</v>
      </c>
      <c r="E18" s="84">
        <f>'BAR BB| Open rates'!E18*0.87*0.9+25</f>
        <v>34085.5</v>
      </c>
      <c r="F18" s="84">
        <f>'BAR BB| Open rates'!F18*0.87*0.9+25</f>
        <v>34085.5</v>
      </c>
      <c r="G18" s="84">
        <f>'BAR BB| Open rates'!G18*0.87*0.9+25</f>
        <v>34085.5</v>
      </c>
      <c r="H18" s="84">
        <f>'BAR BB| Open rates'!H18*0.87*0.9+25</f>
        <v>30953.5</v>
      </c>
      <c r="I18" s="84">
        <f>'BAR BB| Open rates'!I18*0.87*0.9+25</f>
        <v>30170.5</v>
      </c>
      <c r="J18" s="84">
        <f>'BAR BB| Open rates'!J18*0.87*0.9+25</f>
        <v>30953.5</v>
      </c>
      <c r="K18" s="84">
        <f>'BAR BB| Open rates'!K18*0.87*0.9+25</f>
        <v>25785.7</v>
      </c>
      <c r="L18" s="84">
        <f>'BAR BB| Open rates'!L18*0.87*0.9+25</f>
        <v>21870.7</v>
      </c>
      <c r="M18" s="84">
        <f>'BAR BB| Open rates'!M18*0.87*0.9+25</f>
        <v>24219.7</v>
      </c>
      <c r="N18" s="84">
        <f>'BAR BB| Open rates'!N18*0.87*0.9+25</f>
        <v>24219.7</v>
      </c>
      <c r="O18" s="84">
        <f>'BAR BB| Open rates'!O18*0.87*0.9+25</f>
        <v>19521.7</v>
      </c>
      <c r="P18" s="84">
        <f>'BAR BB| Open rates'!P18*0.87*0.9+25</f>
        <v>19521.7</v>
      </c>
      <c r="Q18" s="84">
        <f>'BAR BB| Open rates'!Q18*0.87*0.9+25</f>
        <v>16389.7</v>
      </c>
      <c r="R18" s="84">
        <f>'BAR BB| Open rates'!R18*0.87*0.9+25</f>
        <v>16389.7</v>
      </c>
      <c r="S18" s="84">
        <f>'BAR BB| Open rates'!S18*0.87*0.9+25</f>
        <v>14197.300000000001</v>
      </c>
      <c r="T18" s="84">
        <f>'BAR BB| Open rates'!T18*0.87*0.9+25</f>
        <v>16389.7</v>
      </c>
      <c r="U18" s="84">
        <f>'BAR BB| Open rates'!U18*0.87*0.9+25</f>
        <v>14197.300000000001</v>
      </c>
      <c r="V18" s="84">
        <f>'BAR BB| Open rates'!V18*0.87*0.9+25</f>
        <v>13257.7</v>
      </c>
      <c r="W18" s="84">
        <f>'BAR BB| Open rates'!W18*0.87*0.9+25</f>
        <v>11770</v>
      </c>
      <c r="X18" s="84">
        <f>'BAR BB| Open rates'!X18*0.87*0.9+25</f>
        <v>9969.1</v>
      </c>
      <c r="Y18" s="84">
        <f>'BAR BB| Open rates'!Y18*0.87*0.9+25</f>
        <v>10752.1</v>
      </c>
      <c r="Z18" s="84">
        <f>'BAR BB| Open rates'!Z18*0.87*0.9+25</f>
        <v>9969.1</v>
      </c>
      <c r="AA18" s="84">
        <f>'BAR BB| Open rates'!AA18*0.87*0.9+25</f>
        <v>10752.1</v>
      </c>
      <c r="AB18" s="84">
        <f>'BAR BB| Open rates'!AB18*0.87*0.9+25</f>
        <v>9969.1</v>
      </c>
      <c r="AC18" s="84">
        <f>'BAR BB| Open rates'!AC18*0.87*0.9+25</f>
        <v>9969.1</v>
      </c>
      <c r="AD18" s="84">
        <f>'BAR BB| Open rates'!AD18*0.87*0.9+25</f>
        <v>10204</v>
      </c>
      <c r="AE18" s="84">
        <f>'BAR BB| Open rates'!AE18*0.87*0.9+25</f>
        <v>11065.300000000001</v>
      </c>
      <c r="AF18" s="84">
        <f>'BAR BB| Open rates'!AF18*0.87*0.9+25</f>
        <v>9969.1</v>
      </c>
      <c r="AG18" s="84">
        <f>'BAR BB| Open rates'!AG18*0.87*0.9+25</f>
        <v>11065.300000000001</v>
      </c>
      <c r="AH18" s="84">
        <f>'BAR BB| Open rates'!AH18*0.87*0.9+25</f>
        <v>9969.1</v>
      </c>
      <c r="AI18" s="84">
        <f>'BAR BB| Open rates'!AI18*0.87*0.9+25</f>
        <v>10752.1</v>
      </c>
      <c r="AJ18" s="84">
        <f>'BAR BB| Open rates'!AJ18*0.87*0.9+25</f>
        <v>9969.1</v>
      </c>
      <c r="AK18" s="84">
        <f>'BAR BB| Open rates'!AK18*0.87*0.9+25</f>
        <v>10752.1</v>
      </c>
      <c r="AL18" s="84">
        <f>'BAR BB| Open rates'!AL18*0.87*0.9+25</f>
        <v>9969.1</v>
      </c>
      <c r="AM18" s="84">
        <f>'BAR BB| Open rates'!AM18*0.87*0.9+25</f>
        <v>12709.6</v>
      </c>
      <c r="AN18" s="84">
        <f>'BAR BB| Open rates'!AN18*0.87*0.9+25</f>
        <v>12709.6</v>
      </c>
      <c r="AO18" s="84">
        <f>'BAR BB| Open rates'!AO18*0.87*0.9+25</f>
        <v>11065.300000000001</v>
      </c>
      <c r="AP18" s="84">
        <f>'BAR BB| Open rates'!AP18*0.87*0.9+25</f>
        <v>12709.6</v>
      </c>
      <c r="AQ18" s="84">
        <f>'BAR BB| Open rates'!AQ18*0.87*0.9+25</f>
        <v>11065.300000000001</v>
      </c>
      <c r="AR18" s="84">
        <f>'BAR BB| Open rates'!AR18*0.87*0.9+25</f>
        <v>11065.300000000001</v>
      </c>
      <c r="AS18" s="84">
        <f>'BAR BB| Open rates'!AS18*0.87*0.9+25</f>
        <v>10282.300000000001</v>
      </c>
      <c r="AT18" s="84">
        <f>'BAR BB| Open rates'!AT18*0.87*0.9+25</f>
        <v>16468</v>
      </c>
      <c r="AU18" s="84">
        <f>'BAR BB| Open rates'!AU18*0.87*0.9+25</f>
        <v>10282.300000000001</v>
      </c>
      <c r="AV18" s="84">
        <f>'BAR BB| Open rates'!AV18*0.87*0.9+25</f>
        <v>18425.5</v>
      </c>
      <c r="AW18" s="84">
        <f>'BAR BB| Open rates'!AW18*0.87*0.9+25</f>
        <v>18425.5</v>
      </c>
      <c r="AX18" s="84">
        <f>'BAR BB| Open rates'!AX18*0.87*0.9+25</f>
        <v>16859.5</v>
      </c>
      <c r="AY18" s="84">
        <f>'BAR BB| Open rates'!AY18*0.87*0.9+25</f>
        <v>16859.5</v>
      </c>
      <c r="AZ18" s="84">
        <f>'BAR BB| Open rates'!AZ18*0.87*0.9+25</f>
        <v>16859.5</v>
      </c>
      <c r="BA18" s="84">
        <f>'BAR BB| Open rates'!BA18*0.87*0.9+25</f>
        <v>16859.5</v>
      </c>
      <c r="BB18" s="84">
        <f>'BAR BB| Open rates'!BB18*0.87*0.9+25</f>
        <v>16859.5</v>
      </c>
      <c r="BC18" s="84">
        <f>'BAR BB| Open rates'!BC18*0.87*0.9+25</f>
        <v>16859.5</v>
      </c>
      <c r="BD18" s="84">
        <f>'BAR BB| Open rates'!BD18*0.87*0.9+25</f>
        <v>16859.5</v>
      </c>
      <c r="BE18" s="84">
        <f>'BAR BB| Open rates'!BE18*0.87*0.9+25</f>
        <v>16859.5</v>
      </c>
      <c r="BF18" s="84">
        <f>'BAR BB| Open rates'!BF18*0.87*0.9+25</f>
        <v>16859.5</v>
      </c>
      <c r="BG18" s="84">
        <f>'BAR BB| Open rates'!BG18*0.87*0.9+25</f>
        <v>16076.5</v>
      </c>
      <c r="BH18" s="84">
        <f>'BAR BB| Open rates'!BH18*0.87*0.9+25</f>
        <v>16076.5</v>
      </c>
      <c r="BI18" s="84">
        <f>'BAR BB| Open rates'!BI18*0.87*0.9+25</f>
        <v>16076.5</v>
      </c>
    </row>
    <row r="19" spans="1:61" s="14" customFormat="1" ht="12" customHeight="1" x14ac:dyDescent="0.2">
      <c r="A19" s="42">
        <v>2</v>
      </c>
      <c r="B19" s="84">
        <f>'BAR BB| Open rates'!B19*0.87*0.9+25</f>
        <v>35260</v>
      </c>
      <c r="C19" s="84">
        <f>'BAR BB| Open rates'!C19*0.87*0.9+25</f>
        <v>35260</v>
      </c>
      <c r="D19" s="84">
        <f>'BAR BB| Open rates'!D19*0.87*0.9+25</f>
        <v>35260</v>
      </c>
      <c r="E19" s="84">
        <f>'BAR BB| Open rates'!E19*0.87*0.9+25</f>
        <v>35260</v>
      </c>
      <c r="F19" s="84">
        <f>'BAR BB| Open rates'!F19*0.87*0.9+25</f>
        <v>35260</v>
      </c>
      <c r="G19" s="84">
        <f>'BAR BB| Open rates'!G19*0.87*0.9+25</f>
        <v>35260</v>
      </c>
      <c r="H19" s="84">
        <f>'BAR BB| Open rates'!H19*0.87*0.9+25</f>
        <v>32128</v>
      </c>
      <c r="I19" s="84">
        <f>'BAR BB| Open rates'!I19*0.87*0.9+25</f>
        <v>31345</v>
      </c>
      <c r="J19" s="84">
        <f>'BAR BB| Open rates'!J19*0.87*0.9+25</f>
        <v>32128</v>
      </c>
      <c r="K19" s="84">
        <f>'BAR BB| Open rates'!K19*0.87*0.9+25</f>
        <v>26960.2</v>
      </c>
      <c r="L19" s="84">
        <f>'BAR BB| Open rates'!L19*0.87*0.9+25</f>
        <v>23045.200000000001</v>
      </c>
      <c r="M19" s="84">
        <f>'BAR BB| Open rates'!M19*0.87*0.9+25</f>
        <v>25394.2</v>
      </c>
      <c r="N19" s="84">
        <f>'BAR BB| Open rates'!N19*0.87*0.9+25</f>
        <v>25394.2</v>
      </c>
      <c r="O19" s="84">
        <f>'BAR BB| Open rates'!O19*0.87*0.9+25</f>
        <v>20696.2</v>
      </c>
      <c r="P19" s="84">
        <f>'BAR BB| Open rates'!P19*0.87*0.9+25</f>
        <v>20696.2</v>
      </c>
      <c r="Q19" s="84">
        <f>'BAR BB| Open rates'!Q19*0.87*0.9+25</f>
        <v>17564.2</v>
      </c>
      <c r="R19" s="84">
        <f>'BAR BB| Open rates'!R19*0.87*0.9+25</f>
        <v>17564.2</v>
      </c>
      <c r="S19" s="84">
        <f>'BAR BB| Open rates'!S19*0.87*0.9+25</f>
        <v>15371.800000000001</v>
      </c>
      <c r="T19" s="84">
        <f>'BAR BB| Open rates'!T19*0.87*0.9+25</f>
        <v>17564.2</v>
      </c>
      <c r="U19" s="84">
        <f>'BAR BB| Open rates'!U19*0.87*0.9+25</f>
        <v>15371.800000000001</v>
      </c>
      <c r="V19" s="84">
        <f>'BAR BB| Open rates'!V19*0.87*0.9+25</f>
        <v>14432.2</v>
      </c>
      <c r="W19" s="84">
        <f>'BAR BB| Open rates'!W19*0.87*0.9+25</f>
        <v>12944.5</v>
      </c>
      <c r="X19" s="84">
        <f>'BAR BB| Open rates'!X19*0.87*0.9+25</f>
        <v>11143.6</v>
      </c>
      <c r="Y19" s="84">
        <f>'BAR BB| Open rates'!Y19*0.87*0.9+25</f>
        <v>11926.6</v>
      </c>
      <c r="Z19" s="84">
        <f>'BAR BB| Open rates'!Z19*0.87*0.9+25</f>
        <v>11143.6</v>
      </c>
      <c r="AA19" s="84">
        <f>'BAR BB| Open rates'!AA19*0.87*0.9+25</f>
        <v>11926.6</v>
      </c>
      <c r="AB19" s="84">
        <f>'BAR BB| Open rates'!AB19*0.87*0.9+25</f>
        <v>11143.6</v>
      </c>
      <c r="AC19" s="84">
        <f>'BAR BB| Open rates'!AC19*0.87*0.9+25</f>
        <v>11143.6</v>
      </c>
      <c r="AD19" s="84">
        <f>'BAR BB| Open rates'!AD19*0.87*0.9+25</f>
        <v>11378.5</v>
      </c>
      <c r="AE19" s="84">
        <f>'BAR BB| Open rates'!AE19*0.87*0.9+25</f>
        <v>12239.800000000001</v>
      </c>
      <c r="AF19" s="84">
        <f>'BAR BB| Open rates'!AF19*0.87*0.9+25</f>
        <v>11143.6</v>
      </c>
      <c r="AG19" s="84">
        <f>'BAR BB| Open rates'!AG19*0.87*0.9+25</f>
        <v>12239.800000000001</v>
      </c>
      <c r="AH19" s="84">
        <f>'BAR BB| Open rates'!AH19*0.87*0.9+25</f>
        <v>11143.6</v>
      </c>
      <c r="AI19" s="84">
        <f>'BAR BB| Open rates'!AI19*0.87*0.9+25</f>
        <v>11926.6</v>
      </c>
      <c r="AJ19" s="84">
        <f>'BAR BB| Open rates'!AJ19*0.87*0.9+25</f>
        <v>11143.6</v>
      </c>
      <c r="AK19" s="84">
        <f>'BAR BB| Open rates'!AK19*0.87*0.9+25</f>
        <v>11926.6</v>
      </c>
      <c r="AL19" s="84">
        <f>'BAR BB| Open rates'!AL19*0.87*0.9+25</f>
        <v>11143.6</v>
      </c>
      <c r="AM19" s="84">
        <f>'BAR BB| Open rates'!AM19*0.87*0.9+25</f>
        <v>13884.1</v>
      </c>
      <c r="AN19" s="84">
        <f>'BAR BB| Open rates'!AN19*0.87*0.9+25</f>
        <v>13884.1</v>
      </c>
      <c r="AO19" s="84">
        <f>'BAR BB| Open rates'!AO19*0.87*0.9+25</f>
        <v>12239.800000000001</v>
      </c>
      <c r="AP19" s="84">
        <f>'BAR BB| Open rates'!AP19*0.87*0.9+25</f>
        <v>13884.1</v>
      </c>
      <c r="AQ19" s="84">
        <f>'BAR BB| Open rates'!AQ19*0.87*0.9+25</f>
        <v>12239.800000000001</v>
      </c>
      <c r="AR19" s="84">
        <f>'BAR BB| Open rates'!AR19*0.87*0.9+25</f>
        <v>12239.800000000001</v>
      </c>
      <c r="AS19" s="84">
        <f>'BAR BB| Open rates'!AS19*0.87*0.9+25</f>
        <v>11456.800000000001</v>
      </c>
      <c r="AT19" s="84">
        <f>'BAR BB| Open rates'!AT19*0.87*0.9+25</f>
        <v>17642.5</v>
      </c>
      <c r="AU19" s="84">
        <f>'BAR BB| Open rates'!AU19*0.87*0.9+25</f>
        <v>11456.800000000001</v>
      </c>
      <c r="AV19" s="84">
        <f>'BAR BB| Open rates'!AV19*0.87*0.9+25</f>
        <v>19600</v>
      </c>
      <c r="AW19" s="84">
        <f>'BAR BB| Open rates'!AW19*0.87*0.9+25</f>
        <v>19600</v>
      </c>
      <c r="AX19" s="84">
        <f>'BAR BB| Open rates'!AX19*0.87*0.9+25</f>
        <v>18034</v>
      </c>
      <c r="AY19" s="84">
        <f>'BAR BB| Open rates'!AY19*0.87*0.9+25</f>
        <v>18034</v>
      </c>
      <c r="AZ19" s="84">
        <f>'BAR BB| Open rates'!AZ19*0.87*0.9+25</f>
        <v>18034</v>
      </c>
      <c r="BA19" s="84">
        <f>'BAR BB| Open rates'!BA19*0.87*0.9+25</f>
        <v>18034</v>
      </c>
      <c r="BB19" s="84">
        <f>'BAR BB| Open rates'!BB19*0.87*0.9+25</f>
        <v>18034</v>
      </c>
      <c r="BC19" s="84">
        <f>'BAR BB| Open rates'!BC19*0.87*0.9+25</f>
        <v>18034</v>
      </c>
      <c r="BD19" s="84">
        <f>'BAR BB| Open rates'!BD19*0.87*0.9+25</f>
        <v>18034</v>
      </c>
      <c r="BE19" s="84">
        <f>'BAR BB| Open rates'!BE19*0.87*0.9+25</f>
        <v>18034</v>
      </c>
      <c r="BF19" s="84">
        <f>'BAR BB| Open rates'!BF19*0.87*0.9+25</f>
        <v>18034</v>
      </c>
      <c r="BG19" s="84">
        <f>'BAR BB| Open rates'!BG19*0.87*0.9+25</f>
        <v>17251</v>
      </c>
      <c r="BH19" s="84">
        <f>'BAR BB| Open rates'!BH19*0.87*0.9+25</f>
        <v>17251</v>
      </c>
      <c r="BI19" s="84">
        <f>'BAR BB| Open rates'!BI19*0.87*0.9+25</f>
        <v>17251</v>
      </c>
    </row>
    <row r="20" spans="1:6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row>
    <row r="21" spans="1:61" s="14" customFormat="1" ht="12" customHeight="1" x14ac:dyDescent="0.2">
      <c r="A21" s="42">
        <v>1</v>
      </c>
      <c r="B21" s="84">
        <f>'BAR BB| Open rates'!B21*0.87*0.9+25</f>
        <v>49275.700000000004</v>
      </c>
      <c r="C21" s="84">
        <f>'BAR BB| Open rates'!C21*0.87*0.9+25</f>
        <v>49275.700000000004</v>
      </c>
      <c r="D21" s="84">
        <f>'BAR BB| Open rates'!D21*0.87*0.9+25</f>
        <v>49275.700000000004</v>
      </c>
      <c r="E21" s="84">
        <f>'BAR BB| Open rates'!E21*0.87*0.9+25</f>
        <v>49275.700000000004</v>
      </c>
      <c r="F21" s="84">
        <f>'BAR BB| Open rates'!F21*0.87*0.9+25</f>
        <v>49275.700000000004</v>
      </c>
      <c r="G21" s="84">
        <f>'BAR BB| Open rates'!G21*0.87*0.9+25</f>
        <v>49275.700000000004</v>
      </c>
      <c r="H21" s="84">
        <f>'BAR BB| Open rates'!H21*0.87*0.9+25</f>
        <v>46143.700000000004</v>
      </c>
      <c r="I21" s="84">
        <f>'BAR BB| Open rates'!I21*0.87*0.9+25</f>
        <v>45360.700000000004</v>
      </c>
      <c r="J21" s="84">
        <f>'BAR BB| Open rates'!J21*0.87*0.9+25</f>
        <v>46143.700000000004</v>
      </c>
      <c r="K21" s="84">
        <f>'BAR BB| Open rates'!K21*0.87*0.9+25</f>
        <v>34398.700000000004</v>
      </c>
      <c r="L21" s="84">
        <f>'BAR BB| Open rates'!L21*0.87*0.9+25</f>
        <v>30483.7</v>
      </c>
      <c r="M21" s="84">
        <f>'BAR BB| Open rates'!M21*0.87*0.9+25</f>
        <v>32832.700000000004</v>
      </c>
      <c r="N21" s="84">
        <f>'BAR BB| Open rates'!N21*0.87*0.9+25</f>
        <v>32832.700000000004</v>
      </c>
      <c r="O21" s="84">
        <f>'BAR BB| Open rates'!O21*0.87*0.9+25</f>
        <v>28134.7</v>
      </c>
      <c r="P21" s="84">
        <f>'BAR BB| Open rates'!P21*0.87*0.9+25</f>
        <v>28134.7</v>
      </c>
      <c r="Q21" s="84">
        <f>'BAR BB| Open rates'!Q21*0.87*0.9+25</f>
        <v>25002.7</v>
      </c>
      <c r="R21" s="84">
        <f>'BAR BB| Open rates'!R21*0.87*0.9+25</f>
        <v>25002.7</v>
      </c>
      <c r="S21" s="84">
        <f>'BAR BB| Open rates'!S21*0.87*0.9+25</f>
        <v>22810.3</v>
      </c>
      <c r="T21" s="84">
        <f>'BAR BB| Open rates'!T21*0.87*0.9+25</f>
        <v>25002.7</v>
      </c>
      <c r="U21" s="84">
        <f>'BAR BB| Open rates'!U21*0.87*0.9+25</f>
        <v>22810.3</v>
      </c>
      <c r="V21" s="84">
        <f>'BAR BB| Open rates'!V21*0.87*0.9+25</f>
        <v>21870.7</v>
      </c>
      <c r="W21" s="84">
        <f>'BAR BB| Open rates'!W21*0.87*0.9+25</f>
        <v>13257.7</v>
      </c>
      <c r="X21" s="84">
        <f>'BAR BB| Open rates'!X21*0.87*0.9+25</f>
        <v>11456.800000000001</v>
      </c>
      <c r="Y21" s="84">
        <f>'BAR BB| Open rates'!Y21*0.87*0.9+25</f>
        <v>12239.800000000001</v>
      </c>
      <c r="Z21" s="84">
        <f>'BAR BB| Open rates'!Z21*0.87*0.9+25</f>
        <v>11456.800000000001</v>
      </c>
      <c r="AA21" s="84">
        <f>'BAR BB| Open rates'!AA21*0.87*0.9+25</f>
        <v>12239.800000000001</v>
      </c>
      <c r="AB21" s="84">
        <f>'BAR BB| Open rates'!AB21*0.87*0.9+25</f>
        <v>11456.800000000001</v>
      </c>
      <c r="AC21" s="84">
        <f>'BAR BB| Open rates'!AC21*0.87*0.9+25</f>
        <v>11456.800000000001</v>
      </c>
      <c r="AD21" s="84">
        <f>'BAR BB| Open rates'!AD21*0.87*0.9+25</f>
        <v>11691.7</v>
      </c>
      <c r="AE21" s="84">
        <f>'BAR BB| Open rates'!AE21*0.87*0.9+25</f>
        <v>12553</v>
      </c>
      <c r="AF21" s="84">
        <f>'BAR BB| Open rates'!AF21*0.87*0.9+25</f>
        <v>11456.800000000001</v>
      </c>
      <c r="AG21" s="84">
        <f>'BAR BB| Open rates'!AG21*0.87*0.9+25</f>
        <v>12553</v>
      </c>
      <c r="AH21" s="84">
        <f>'BAR BB| Open rates'!AH21*0.87*0.9+25</f>
        <v>11456.800000000001</v>
      </c>
      <c r="AI21" s="84">
        <f>'BAR BB| Open rates'!AI21*0.87*0.9+25</f>
        <v>12239.800000000001</v>
      </c>
      <c r="AJ21" s="84">
        <f>'BAR BB| Open rates'!AJ21*0.87*0.9+25</f>
        <v>11456.800000000001</v>
      </c>
      <c r="AK21" s="84">
        <f>'BAR BB| Open rates'!AK21*0.87*0.9+25</f>
        <v>12239.800000000001</v>
      </c>
      <c r="AL21" s="84">
        <f>'BAR BB| Open rates'!AL21*0.87*0.9+25</f>
        <v>11456.800000000001</v>
      </c>
      <c r="AM21" s="84">
        <f>'BAR BB| Open rates'!AM21*0.87*0.9+25</f>
        <v>14197.300000000001</v>
      </c>
      <c r="AN21" s="84">
        <f>'BAR BB| Open rates'!AN21*0.87*0.9+25</f>
        <v>14197.300000000001</v>
      </c>
      <c r="AO21" s="84">
        <f>'BAR BB| Open rates'!AO21*0.87*0.9+25</f>
        <v>12553</v>
      </c>
      <c r="AP21" s="84">
        <f>'BAR BB| Open rates'!AP21*0.87*0.9+25</f>
        <v>14197.300000000001</v>
      </c>
      <c r="AQ21" s="84">
        <f>'BAR BB| Open rates'!AQ21*0.87*0.9+25</f>
        <v>12553</v>
      </c>
      <c r="AR21" s="84">
        <f>'BAR BB| Open rates'!AR21*0.87*0.9+25</f>
        <v>12553</v>
      </c>
      <c r="AS21" s="84">
        <f>'BAR BB| Open rates'!AS21*0.87*0.9+25</f>
        <v>11770</v>
      </c>
      <c r="AT21" s="84">
        <f>'BAR BB| Open rates'!AT21*0.87*0.9+25</f>
        <v>17955.7</v>
      </c>
      <c r="AU21" s="84">
        <f>'BAR BB| Open rates'!AU21*0.87*0.9+25</f>
        <v>11770</v>
      </c>
      <c r="AV21" s="84">
        <f>'BAR BB| Open rates'!AV21*0.87*0.9+25</f>
        <v>22653.7</v>
      </c>
      <c r="AW21" s="84">
        <f>'BAR BB| Open rates'!AW21*0.87*0.9+25</f>
        <v>22653.7</v>
      </c>
      <c r="AX21" s="84">
        <f>'BAR BB| Open rates'!AX21*0.87*0.9+25</f>
        <v>21087.7</v>
      </c>
      <c r="AY21" s="84">
        <f>'BAR BB| Open rates'!AY21*0.87*0.9+25</f>
        <v>21087.7</v>
      </c>
      <c r="AZ21" s="84">
        <f>'BAR BB| Open rates'!AZ21*0.87*0.9+25</f>
        <v>21087.7</v>
      </c>
      <c r="BA21" s="84">
        <f>'BAR BB| Open rates'!BA21*0.87*0.9+25</f>
        <v>21087.7</v>
      </c>
      <c r="BB21" s="84">
        <f>'BAR BB| Open rates'!BB21*0.87*0.9+25</f>
        <v>21087.7</v>
      </c>
      <c r="BC21" s="84">
        <f>'BAR BB| Open rates'!BC21*0.87*0.9+25</f>
        <v>21087.7</v>
      </c>
      <c r="BD21" s="84">
        <f>'BAR BB| Open rates'!BD21*0.87*0.9+25</f>
        <v>21087.7</v>
      </c>
      <c r="BE21" s="84">
        <f>'BAR BB| Open rates'!BE21*0.87*0.9+25</f>
        <v>21087.7</v>
      </c>
      <c r="BF21" s="84">
        <f>'BAR BB| Open rates'!BF21*0.87*0.9+25</f>
        <v>21087.7</v>
      </c>
      <c r="BG21" s="84">
        <f>'BAR BB| Open rates'!BG21*0.87*0.9+25</f>
        <v>20304.7</v>
      </c>
      <c r="BH21" s="84">
        <f>'BAR BB| Open rates'!BH21*0.87*0.9+25</f>
        <v>20304.7</v>
      </c>
      <c r="BI21" s="84">
        <f>'BAR BB| Open rates'!BI21*0.87*0.9+25</f>
        <v>20304.7</v>
      </c>
    </row>
    <row r="22" spans="1:61" s="14" customFormat="1" ht="12" customHeight="1" x14ac:dyDescent="0.2">
      <c r="A22" s="42">
        <v>2</v>
      </c>
      <c r="B22" s="84">
        <f>'BAR BB| Open rates'!B22*0.87*0.9+25</f>
        <v>50450.200000000004</v>
      </c>
      <c r="C22" s="84">
        <f>'BAR BB| Open rates'!C22*0.87*0.9+25</f>
        <v>50450.200000000004</v>
      </c>
      <c r="D22" s="84">
        <f>'BAR BB| Open rates'!D22*0.87*0.9+25</f>
        <v>50450.200000000004</v>
      </c>
      <c r="E22" s="84">
        <f>'BAR BB| Open rates'!E22*0.87*0.9+25</f>
        <v>50450.200000000004</v>
      </c>
      <c r="F22" s="84">
        <f>'BAR BB| Open rates'!F22*0.87*0.9+25</f>
        <v>50450.200000000004</v>
      </c>
      <c r="G22" s="84">
        <f>'BAR BB| Open rates'!G22*0.87*0.9+25</f>
        <v>50450.200000000004</v>
      </c>
      <c r="H22" s="84">
        <f>'BAR BB| Open rates'!H22*0.87*0.9+25</f>
        <v>47318.200000000004</v>
      </c>
      <c r="I22" s="84">
        <f>'BAR BB| Open rates'!I22*0.87*0.9+25</f>
        <v>46535.200000000004</v>
      </c>
      <c r="J22" s="84">
        <f>'BAR BB| Open rates'!J22*0.87*0.9+25</f>
        <v>47318.200000000004</v>
      </c>
      <c r="K22" s="84">
        <f>'BAR BB| Open rates'!K22*0.87*0.9+25</f>
        <v>35573.200000000004</v>
      </c>
      <c r="L22" s="84">
        <f>'BAR BB| Open rates'!L22*0.87*0.9+25</f>
        <v>31658.2</v>
      </c>
      <c r="M22" s="84">
        <f>'BAR BB| Open rates'!M22*0.87*0.9+25</f>
        <v>34007.200000000004</v>
      </c>
      <c r="N22" s="84">
        <f>'BAR BB| Open rates'!N22*0.87*0.9+25</f>
        <v>34007.200000000004</v>
      </c>
      <c r="O22" s="84">
        <f>'BAR BB| Open rates'!O22*0.87*0.9+25</f>
        <v>29309.200000000001</v>
      </c>
      <c r="P22" s="84">
        <f>'BAR BB| Open rates'!P22*0.87*0.9+25</f>
        <v>29309.200000000001</v>
      </c>
      <c r="Q22" s="84">
        <f>'BAR BB| Open rates'!Q22*0.87*0.9+25</f>
        <v>26177.200000000001</v>
      </c>
      <c r="R22" s="84">
        <f>'BAR BB| Open rates'!R22*0.87*0.9+25</f>
        <v>26177.200000000001</v>
      </c>
      <c r="S22" s="84">
        <f>'BAR BB| Open rates'!S22*0.87*0.9+25</f>
        <v>23984.799999999999</v>
      </c>
      <c r="T22" s="84">
        <f>'BAR BB| Open rates'!T22*0.87*0.9+25</f>
        <v>26177.200000000001</v>
      </c>
      <c r="U22" s="84">
        <f>'BAR BB| Open rates'!U22*0.87*0.9+25</f>
        <v>23984.799999999999</v>
      </c>
      <c r="V22" s="84">
        <f>'BAR BB| Open rates'!V22*0.87*0.9+25</f>
        <v>23045.200000000001</v>
      </c>
      <c r="W22" s="84">
        <f>'BAR BB| Open rates'!W22*0.87*0.9+25</f>
        <v>14432.2</v>
      </c>
      <c r="X22" s="84">
        <f>'BAR BB| Open rates'!X22*0.87*0.9+25</f>
        <v>12631.300000000001</v>
      </c>
      <c r="Y22" s="84">
        <f>'BAR BB| Open rates'!Y22*0.87*0.9+25</f>
        <v>13414.300000000001</v>
      </c>
      <c r="Z22" s="84">
        <f>'BAR BB| Open rates'!Z22*0.87*0.9+25</f>
        <v>12631.300000000001</v>
      </c>
      <c r="AA22" s="84">
        <f>'BAR BB| Open rates'!AA22*0.87*0.9+25</f>
        <v>13414.300000000001</v>
      </c>
      <c r="AB22" s="84">
        <f>'BAR BB| Open rates'!AB22*0.87*0.9+25</f>
        <v>12631.300000000001</v>
      </c>
      <c r="AC22" s="84">
        <f>'BAR BB| Open rates'!AC22*0.87*0.9+25</f>
        <v>12631.300000000001</v>
      </c>
      <c r="AD22" s="84">
        <f>'BAR BB| Open rates'!AD22*0.87*0.9+25</f>
        <v>12866.2</v>
      </c>
      <c r="AE22" s="84">
        <f>'BAR BB| Open rates'!AE22*0.87*0.9+25</f>
        <v>13727.5</v>
      </c>
      <c r="AF22" s="84">
        <f>'BAR BB| Open rates'!AF22*0.87*0.9+25</f>
        <v>12631.300000000001</v>
      </c>
      <c r="AG22" s="84">
        <f>'BAR BB| Open rates'!AG22*0.87*0.9+25</f>
        <v>13727.5</v>
      </c>
      <c r="AH22" s="84">
        <f>'BAR BB| Open rates'!AH22*0.87*0.9+25</f>
        <v>12631.300000000001</v>
      </c>
      <c r="AI22" s="84">
        <f>'BAR BB| Open rates'!AI22*0.87*0.9+25</f>
        <v>13414.300000000001</v>
      </c>
      <c r="AJ22" s="84">
        <f>'BAR BB| Open rates'!AJ22*0.87*0.9+25</f>
        <v>12631.300000000001</v>
      </c>
      <c r="AK22" s="84">
        <f>'BAR BB| Open rates'!AK22*0.87*0.9+25</f>
        <v>13414.300000000001</v>
      </c>
      <c r="AL22" s="84">
        <f>'BAR BB| Open rates'!AL22*0.87*0.9+25</f>
        <v>12631.300000000001</v>
      </c>
      <c r="AM22" s="84">
        <f>'BAR BB| Open rates'!AM22*0.87*0.9+25</f>
        <v>15371.800000000001</v>
      </c>
      <c r="AN22" s="84">
        <f>'BAR BB| Open rates'!AN22*0.87*0.9+25</f>
        <v>15371.800000000001</v>
      </c>
      <c r="AO22" s="84">
        <f>'BAR BB| Open rates'!AO22*0.87*0.9+25</f>
        <v>13727.5</v>
      </c>
      <c r="AP22" s="84">
        <f>'BAR BB| Open rates'!AP22*0.87*0.9+25</f>
        <v>15371.800000000001</v>
      </c>
      <c r="AQ22" s="84">
        <f>'BAR BB| Open rates'!AQ22*0.87*0.9+25</f>
        <v>13727.5</v>
      </c>
      <c r="AR22" s="84">
        <f>'BAR BB| Open rates'!AR22*0.87*0.9+25</f>
        <v>13727.5</v>
      </c>
      <c r="AS22" s="84">
        <f>'BAR BB| Open rates'!AS22*0.87*0.9+25</f>
        <v>12944.5</v>
      </c>
      <c r="AT22" s="84">
        <f>'BAR BB| Open rates'!AT22*0.87*0.9+25</f>
        <v>19130.2</v>
      </c>
      <c r="AU22" s="84">
        <f>'BAR BB| Open rates'!AU22*0.87*0.9+25</f>
        <v>12944.5</v>
      </c>
      <c r="AV22" s="84">
        <f>'BAR BB| Open rates'!AV22*0.87*0.9+25</f>
        <v>23828.2</v>
      </c>
      <c r="AW22" s="84">
        <f>'BAR BB| Open rates'!AW22*0.87*0.9+25</f>
        <v>23828.2</v>
      </c>
      <c r="AX22" s="84">
        <f>'BAR BB| Open rates'!AX22*0.87*0.9+25</f>
        <v>22262.2</v>
      </c>
      <c r="AY22" s="84">
        <f>'BAR BB| Open rates'!AY22*0.87*0.9+25</f>
        <v>22262.2</v>
      </c>
      <c r="AZ22" s="84">
        <f>'BAR BB| Open rates'!AZ22*0.87*0.9+25</f>
        <v>22262.2</v>
      </c>
      <c r="BA22" s="84">
        <f>'BAR BB| Open rates'!BA22*0.87*0.9+25</f>
        <v>22262.2</v>
      </c>
      <c r="BB22" s="84">
        <f>'BAR BB| Open rates'!BB22*0.87*0.9+25</f>
        <v>22262.2</v>
      </c>
      <c r="BC22" s="84">
        <f>'BAR BB| Open rates'!BC22*0.87*0.9+25</f>
        <v>22262.2</v>
      </c>
      <c r="BD22" s="84">
        <f>'BAR BB| Open rates'!BD22*0.87*0.9+25</f>
        <v>22262.2</v>
      </c>
      <c r="BE22" s="84">
        <f>'BAR BB| Open rates'!BE22*0.87*0.9+25</f>
        <v>22262.2</v>
      </c>
      <c r="BF22" s="84">
        <f>'BAR BB| Open rates'!BF22*0.87*0.9+25</f>
        <v>22262.2</v>
      </c>
      <c r="BG22" s="84">
        <f>'BAR BB| Open rates'!BG22*0.87*0.9+25</f>
        <v>21479.200000000001</v>
      </c>
      <c r="BH22" s="84">
        <f>'BAR BB| Open rates'!BH22*0.87*0.9+25</f>
        <v>21479.200000000001</v>
      </c>
      <c r="BI22" s="84">
        <f>'BAR BB| Open rates'!BI22*0.87*0.9+25</f>
        <v>21479.200000000001</v>
      </c>
    </row>
    <row r="23" spans="1:61" s="14" customFormat="1" ht="12" customHeight="1" x14ac:dyDescent="0.2">
      <c r="A23" s="42">
        <v>3</v>
      </c>
      <c r="B23" s="84">
        <f>'BAR BB| Open rates'!B23*0.87*0.9+25</f>
        <v>51624.700000000004</v>
      </c>
      <c r="C23" s="84">
        <f>'BAR BB| Open rates'!C23*0.87*0.9+25</f>
        <v>51624.700000000004</v>
      </c>
      <c r="D23" s="84">
        <f>'BAR BB| Open rates'!D23*0.87*0.9+25</f>
        <v>51624.700000000004</v>
      </c>
      <c r="E23" s="84">
        <f>'BAR BB| Open rates'!E23*0.87*0.9+25</f>
        <v>51624.700000000004</v>
      </c>
      <c r="F23" s="84">
        <f>'BAR BB| Open rates'!F23*0.87*0.9+25</f>
        <v>51624.700000000004</v>
      </c>
      <c r="G23" s="84">
        <f>'BAR BB| Open rates'!G23*0.87*0.9+25</f>
        <v>51624.700000000004</v>
      </c>
      <c r="H23" s="84">
        <f>'BAR BB| Open rates'!H23*0.87*0.9+25</f>
        <v>48492.700000000004</v>
      </c>
      <c r="I23" s="84">
        <f>'BAR BB| Open rates'!I23*0.87*0.9+25</f>
        <v>47709.700000000004</v>
      </c>
      <c r="J23" s="84">
        <f>'BAR BB| Open rates'!J23*0.87*0.9+25</f>
        <v>48492.700000000004</v>
      </c>
      <c r="K23" s="84">
        <f>'BAR BB| Open rates'!K23*0.87*0.9+25</f>
        <v>36747.700000000004</v>
      </c>
      <c r="L23" s="84">
        <f>'BAR BB| Open rates'!L23*0.87*0.9+25</f>
        <v>32832.700000000004</v>
      </c>
      <c r="M23" s="84">
        <f>'BAR BB| Open rates'!M23*0.87*0.9+25</f>
        <v>35181.700000000004</v>
      </c>
      <c r="N23" s="84">
        <f>'BAR BB| Open rates'!N23*0.87*0.9+25</f>
        <v>35181.700000000004</v>
      </c>
      <c r="O23" s="84">
        <f>'BAR BB| Open rates'!O23*0.87*0.9+25</f>
        <v>30483.7</v>
      </c>
      <c r="P23" s="84">
        <f>'BAR BB| Open rates'!P23*0.87*0.9+25</f>
        <v>30483.7</v>
      </c>
      <c r="Q23" s="84">
        <f>'BAR BB| Open rates'!Q23*0.87*0.9+25</f>
        <v>27351.7</v>
      </c>
      <c r="R23" s="84">
        <f>'BAR BB| Open rates'!R23*0.87*0.9+25</f>
        <v>27351.7</v>
      </c>
      <c r="S23" s="84">
        <f>'BAR BB| Open rates'!S23*0.87*0.9+25</f>
        <v>25159.3</v>
      </c>
      <c r="T23" s="84">
        <f>'BAR BB| Open rates'!T23*0.87*0.9+25</f>
        <v>27351.7</v>
      </c>
      <c r="U23" s="84">
        <f>'BAR BB| Open rates'!U23*0.87*0.9+25</f>
        <v>25159.3</v>
      </c>
      <c r="V23" s="84">
        <f>'BAR BB| Open rates'!V23*0.87*0.9+25</f>
        <v>24219.7</v>
      </c>
      <c r="W23" s="84">
        <f>'BAR BB| Open rates'!W23*0.87*0.9+25</f>
        <v>15606.7</v>
      </c>
      <c r="X23" s="84">
        <f>'BAR BB| Open rates'!X23*0.87*0.9+25</f>
        <v>13805.800000000001</v>
      </c>
      <c r="Y23" s="84">
        <f>'BAR BB| Open rates'!Y23*0.87*0.9+25</f>
        <v>14588.800000000001</v>
      </c>
      <c r="Z23" s="84">
        <f>'BAR BB| Open rates'!Z23*0.87*0.9+25</f>
        <v>13805.800000000001</v>
      </c>
      <c r="AA23" s="84">
        <f>'BAR BB| Open rates'!AA23*0.87*0.9+25</f>
        <v>14588.800000000001</v>
      </c>
      <c r="AB23" s="84">
        <f>'BAR BB| Open rates'!AB23*0.87*0.9+25</f>
        <v>13805.800000000001</v>
      </c>
      <c r="AC23" s="84">
        <f>'BAR BB| Open rates'!AC23*0.87*0.9+25</f>
        <v>13805.800000000001</v>
      </c>
      <c r="AD23" s="84">
        <f>'BAR BB| Open rates'!AD23*0.87*0.9+25</f>
        <v>14040.7</v>
      </c>
      <c r="AE23" s="84">
        <f>'BAR BB| Open rates'!AE23*0.87*0.9+25</f>
        <v>14902</v>
      </c>
      <c r="AF23" s="84">
        <f>'BAR BB| Open rates'!AF23*0.87*0.9+25</f>
        <v>13805.800000000001</v>
      </c>
      <c r="AG23" s="84">
        <f>'BAR BB| Open rates'!AG23*0.87*0.9+25</f>
        <v>14902</v>
      </c>
      <c r="AH23" s="84">
        <f>'BAR BB| Open rates'!AH23*0.87*0.9+25</f>
        <v>13805.800000000001</v>
      </c>
      <c r="AI23" s="84">
        <f>'BAR BB| Open rates'!AI23*0.87*0.9+25</f>
        <v>14588.800000000001</v>
      </c>
      <c r="AJ23" s="84">
        <f>'BAR BB| Open rates'!AJ23*0.87*0.9+25</f>
        <v>13805.800000000001</v>
      </c>
      <c r="AK23" s="84">
        <f>'BAR BB| Open rates'!AK23*0.87*0.9+25</f>
        <v>14588.800000000001</v>
      </c>
      <c r="AL23" s="84">
        <f>'BAR BB| Open rates'!AL23*0.87*0.9+25</f>
        <v>13805.800000000001</v>
      </c>
      <c r="AM23" s="84">
        <f>'BAR BB| Open rates'!AM23*0.87*0.9+25</f>
        <v>16546.3</v>
      </c>
      <c r="AN23" s="84">
        <f>'BAR BB| Open rates'!AN23*0.87*0.9+25</f>
        <v>16546.3</v>
      </c>
      <c r="AO23" s="84">
        <f>'BAR BB| Open rates'!AO23*0.87*0.9+25</f>
        <v>14902</v>
      </c>
      <c r="AP23" s="84">
        <f>'BAR BB| Open rates'!AP23*0.87*0.9+25</f>
        <v>16546.3</v>
      </c>
      <c r="AQ23" s="84">
        <f>'BAR BB| Open rates'!AQ23*0.87*0.9+25</f>
        <v>14902</v>
      </c>
      <c r="AR23" s="84">
        <f>'BAR BB| Open rates'!AR23*0.87*0.9+25</f>
        <v>14902</v>
      </c>
      <c r="AS23" s="84">
        <f>'BAR BB| Open rates'!AS23*0.87*0.9+25</f>
        <v>14119</v>
      </c>
      <c r="AT23" s="84">
        <f>'BAR BB| Open rates'!AT23*0.87*0.9+25</f>
        <v>20304.7</v>
      </c>
      <c r="AU23" s="84">
        <f>'BAR BB| Open rates'!AU23*0.87*0.9+25</f>
        <v>14119</v>
      </c>
      <c r="AV23" s="84">
        <f>'BAR BB| Open rates'!AV23*0.87*0.9+25</f>
        <v>25002.7</v>
      </c>
      <c r="AW23" s="84">
        <f>'BAR BB| Open rates'!AW23*0.87*0.9+25</f>
        <v>25002.7</v>
      </c>
      <c r="AX23" s="84">
        <f>'BAR BB| Open rates'!AX23*0.87*0.9+25</f>
        <v>23436.7</v>
      </c>
      <c r="AY23" s="84">
        <f>'BAR BB| Open rates'!AY23*0.87*0.9+25</f>
        <v>23436.7</v>
      </c>
      <c r="AZ23" s="84">
        <f>'BAR BB| Open rates'!AZ23*0.87*0.9+25</f>
        <v>23436.7</v>
      </c>
      <c r="BA23" s="84">
        <f>'BAR BB| Open rates'!BA23*0.87*0.9+25</f>
        <v>23436.7</v>
      </c>
      <c r="BB23" s="84">
        <f>'BAR BB| Open rates'!BB23*0.87*0.9+25</f>
        <v>23436.7</v>
      </c>
      <c r="BC23" s="84">
        <f>'BAR BB| Open rates'!BC23*0.87*0.9+25</f>
        <v>23436.7</v>
      </c>
      <c r="BD23" s="84">
        <f>'BAR BB| Open rates'!BD23*0.87*0.9+25</f>
        <v>23436.7</v>
      </c>
      <c r="BE23" s="84">
        <f>'BAR BB| Open rates'!BE23*0.87*0.9+25</f>
        <v>23436.7</v>
      </c>
      <c r="BF23" s="84">
        <f>'BAR BB| Open rates'!BF23*0.87*0.9+25</f>
        <v>23436.7</v>
      </c>
      <c r="BG23" s="84">
        <f>'BAR BB| Open rates'!BG23*0.87*0.9+25</f>
        <v>22653.7</v>
      </c>
      <c r="BH23" s="84">
        <f>'BAR BB| Open rates'!BH23*0.87*0.9+25</f>
        <v>22653.7</v>
      </c>
      <c r="BI23" s="84">
        <f>'BAR BB| Open rates'!BI23*0.87*0.9+25</f>
        <v>22653.7</v>
      </c>
    </row>
    <row r="24" spans="1:61" s="14" customFormat="1" ht="12" customHeight="1" x14ac:dyDescent="0.2">
      <c r="A24" s="42">
        <v>4</v>
      </c>
      <c r="B24" s="84">
        <f>'BAR BB| Open rates'!B24*0.87*0.9+25</f>
        <v>52799.200000000004</v>
      </c>
      <c r="C24" s="84">
        <f>'BAR BB| Open rates'!C24*0.87*0.9+25</f>
        <v>52799.200000000004</v>
      </c>
      <c r="D24" s="84">
        <f>'BAR BB| Open rates'!D24*0.87*0.9+25</f>
        <v>52799.200000000004</v>
      </c>
      <c r="E24" s="84">
        <f>'BAR BB| Open rates'!E24*0.87*0.9+25</f>
        <v>52799.200000000004</v>
      </c>
      <c r="F24" s="84">
        <f>'BAR BB| Open rates'!F24*0.87*0.9+25</f>
        <v>52799.200000000004</v>
      </c>
      <c r="G24" s="84">
        <f>'BAR BB| Open rates'!G24*0.87*0.9+25</f>
        <v>52799.200000000004</v>
      </c>
      <c r="H24" s="84">
        <f>'BAR BB| Open rates'!H24*0.87*0.9+25</f>
        <v>49667.200000000004</v>
      </c>
      <c r="I24" s="84">
        <f>'BAR BB| Open rates'!I24*0.87*0.9+25</f>
        <v>48884.200000000004</v>
      </c>
      <c r="J24" s="84">
        <f>'BAR BB| Open rates'!J24*0.87*0.9+25</f>
        <v>49667.200000000004</v>
      </c>
      <c r="K24" s="84">
        <f>'BAR BB| Open rates'!K24*0.87*0.9+25</f>
        <v>37922.200000000004</v>
      </c>
      <c r="L24" s="84">
        <f>'BAR BB| Open rates'!L24*0.87*0.9+25</f>
        <v>34007.200000000004</v>
      </c>
      <c r="M24" s="84">
        <f>'BAR BB| Open rates'!M24*0.87*0.9+25</f>
        <v>36356.200000000004</v>
      </c>
      <c r="N24" s="84">
        <f>'BAR BB| Open rates'!N24*0.87*0.9+25</f>
        <v>36356.200000000004</v>
      </c>
      <c r="O24" s="84">
        <f>'BAR BB| Open rates'!O24*0.87*0.9+25</f>
        <v>31658.2</v>
      </c>
      <c r="P24" s="84">
        <f>'BAR BB| Open rates'!P24*0.87*0.9+25</f>
        <v>31658.2</v>
      </c>
      <c r="Q24" s="84">
        <f>'BAR BB| Open rates'!Q24*0.87*0.9+25</f>
        <v>28526.2</v>
      </c>
      <c r="R24" s="84">
        <f>'BAR BB| Open rates'!R24*0.87*0.9+25</f>
        <v>28526.2</v>
      </c>
      <c r="S24" s="84">
        <f>'BAR BB| Open rates'!S24*0.87*0.9+25</f>
        <v>26333.8</v>
      </c>
      <c r="T24" s="84">
        <f>'BAR BB| Open rates'!T24*0.87*0.9+25</f>
        <v>28526.2</v>
      </c>
      <c r="U24" s="84">
        <f>'BAR BB| Open rates'!U24*0.87*0.9+25</f>
        <v>26333.8</v>
      </c>
      <c r="V24" s="84">
        <f>'BAR BB| Open rates'!V24*0.87*0.9+25</f>
        <v>25394.2</v>
      </c>
      <c r="W24" s="84">
        <f>'BAR BB| Open rates'!W24*0.87*0.9+25</f>
        <v>16781.2</v>
      </c>
      <c r="X24" s="84">
        <f>'BAR BB| Open rates'!X24*0.87*0.9+25</f>
        <v>14980.300000000001</v>
      </c>
      <c r="Y24" s="84">
        <f>'BAR BB| Open rates'!Y24*0.87*0.9+25</f>
        <v>15763.300000000001</v>
      </c>
      <c r="Z24" s="84">
        <f>'BAR BB| Open rates'!Z24*0.87*0.9+25</f>
        <v>14980.300000000001</v>
      </c>
      <c r="AA24" s="84">
        <f>'BAR BB| Open rates'!AA24*0.87*0.9+25</f>
        <v>15763.300000000001</v>
      </c>
      <c r="AB24" s="84">
        <f>'BAR BB| Open rates'!AB24*0.87*0.9+25</f>
        <v>14980.300000000001</v>
      </c>
      <c r="AC24" s="84">
        <f>'BAR BB| Open rates'!AC24*0.87*0.9+25</f>
        <v>14980.300000000001</v>
      </c>
      <c r="AD24" s="84">
        <f>'BAR BB| Open rates'!AD24*0.87*0.9+25</f>
        <v>15215.2</v>
      </c>
      <c r="AE24" s="84">
        <f>'BAR BB| Open rates'!AE24*0.87*0.9+25</f>
        <v>16076.5</v>
      </c>
      <c r="AF24" s="84">
        <f>'BAR BB| Open rates'!AF24*0.87*0.9+25</f>
        <v>14980.300000000001</v>
      </c>
      <c r="AG24" s="84">
        <f>'BAR BB| Open rates'!AG24*0.87*0.9+25</f>
        <v>16076.5</v>
      </c>
      <c r="AH24" s="84">
        <f>'BAR BB| Open rates'!AH24*0.87*0.9+25</f>
        <v>14980.300000000001</v>
      </c>
      <c r="AI24" s="84">
        <f>'BAR BB| Open rates'!AI24*0.87*0.9+25</f>
        <v>15763.300000000001</v>
      </c>
      <c r="AJ24" s="84">
        <f>'BAR BB| Open rates'!AJ24*0.87*0.9+25</f>
        <v>14980.300000000001</v>
      </c>
      <c r="AK24" s="84">
        <f>'BAR BB| Open rates'!AK24*0.87*0.9+25</f>
        <v>15763.300000000001</v>
      </c>
      <c r="AL24" s="84">
        <f>'BAR BB| Open rates'!AL24*0.87*0.9+25</f>
        <v>14980.300000000001</v>
      </c>
      <c r="AM24" s="84">
        <f>'BAR BB| Open rates'!AM24*0.87*0.9+25</f>
        <v>17720.8</v>
      </c>
      <c r="AN24" s="84">
        <f>'BAR BB| Open rates'!AN24*0.87*0.9+25</f>
        <v>17720.8</v>
      </c>
      <c r="AO24" s="84">
        <f>'BAR BB| Open rates'!AO24*0.87*0.9+25</f>
        <v>16076.5</v>
      </c>
      <c r="AP24" s="84">
        <f>'BAR BB| Open rates'!AP24*0.87*0.9+25</f>
        <v>17720.8</v>
      </c>
      <c r="AQ24" s="84">
        <f>'BAR BB| Open rates'!AQ24*0.87*0.9+25</f>
        <v>16076.5</v>
      </c>
      <c r="AR24" s="84">
        <f>'BAR BB| Open rates'!AR24*0.87*0.9+25</f>
        <v>16076.5</v>
      </c>
      <c r="AS24" s="84">
        <f>'BAR BB| Open rates'!AS24*0.87*0.9+25</f>
        <v>15293.5</v>
      </c>
      <c r="AT24" s="84">
        <f>'BAR BB| Open rates'!AT24*0.87*0.9+25</f>
        <v>21479.200000000001</v>
      </c>
      <c r="AU24" s="84">
        <f>'BAR BB| Open rates'!AU24*0.87*0.9+25</f>
        <v>15293.5</v>
      </c>
      <c r="AV24" s="84">
        <f>'BAR BB| Open rates'!AV24*0.87*0.9+25</f>
        <v>26177.200000000001</v>
      </c>
      <c r="AW24" s="84">
        <f>'BAR BB| Open rates'!AW24*0.87*0.9+25</f>
        <v>26177.200000000001</v>
      </c>
      <c r="AX24" s="84">
        <f>'BAR BB| Open rates'!AX24*0.87*0.9+25</f>
        <v>24611.200000000001</v>
      </c>
      <c r="AY24" s="84">
        <f>'BAR BB| Open rates'!AY24*0.87*0.9+25</f>
        <v>24611.200000000001</v>
      </c>
      <c r="AZ24" s="84">
        <f>'BAR BB| Open rates'!AZ24*0.87*0.9+25</f>
        <v>24611.200000000001</v>
      </c>
      <c r="BA24" s="84">
        <f>'BAR BB| Open rates'!BA24*0.87*0.9+25</f>
        <v>24611.200000000001</v>
      </c>
      <c r="BB24" s="84">
        <f>'BAR BB| Open rates'!BB24*0.87*0.9+25</f>
        <v>24611.200000000001</v>
      </c>
      <c r="BC24" s="84">
        <f>'BAR BB| Open rates'!BC24*0.87*0.9+25</f>
        <v>24611.200000000001</v>
      </c>
      <c r="BD24" s="84">
        <f>'BAR BB| Open rates'!BD24*0.87*0.9+25</f>
        <v>24611.200000000001</v>
      </c>
      <c r="BE24" s="84">
        <f>'BAR BB| Open rates'!BE24*0.87*0.9+25</f>
        <v>24611.200000000001</v>
      </c>
      <c r="BF24" s="84">
        <f>'BAR BB| Open rates'!BF24*0.87*0.9+25</f>
        <v>24611.200000000001</v>
      </c>
      <c r="BG24" s="84">
        <f>'BAR BB| Open rates'!BG24*0.87*0.9+25</f>
        <v>23828.2</v>
      </c>
      <c r="BH24" s="84">
        <f>'BAR BB| Open rates'!BH24*0.87*0.9+25</f>
        <v>23828.2</v>
      </c>
      <c r="BI24" s="84">
        <f>'BAR BB| Open rates'!BI24*0.87*0.9+25</f>
        <v>23828.2</v>
      </c>
    </row>
    <row r="25" spans="1:6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row>
    <row r="26" spans="1:61" s="14" customFormat="1" ht="12" customHeight="1" x14ac:dyDescent="0.2">
      <c r="A26" s="42">
        <v>1</v>
      </c>
      <c r="B26" s="84">
        <f>'BAR BB| Open rates'!B26*0.87*0.9+25</f>
        <v>64935.700000000004</v>
      </c>
      <c r="C26" s="84">
        <f>'BAR BB| Open rates'!C26*0.87*0.9+25</f>
        <v>64935.700000000004</v>
      </c>
      <c r="D26" s="84">
        <f>'BAR BB| Open rates'!D26*0.87*0.9+25</f>
        <v>64935.700000000004</v>
      </c>
      <c r="E26" s="84">
        <f>'BAR BB| Open rates'!E26*0.87*0.9+25</f>
        <v>64935.700000000004</v>
      </c>
      <c r="F26" s="84">
        <f>'BAR BB| Open rates'!F26*0.87*0.9+25</f>
        <v>64935.700000000004</v>
      </c>
      <c r="G26" s="84">
        <f>'BAR BB| Open rates'!G26*0.87*0.9+25</f>
        <v>64935.700000000004</v>
      </c>
      <c r="H26" s="84">
        <f>'BAR BB| Open rates'!H26*0.87*0.9+25</f>
        <v>61803.700000000004</v>
      </c>
      <c r="I26" s="84">
        <f>'BAR BB| Open rates'!I26*0.87*0.9+25</f>
        <v>61020.700000000004</v>
      </c>
      <c r="J26" s="84">
        <f>'BAR BB| Open rates'!J26*0.87*0.9+25</f>
        <v>61803.700000000004</v>
      </c>
      <c r="K26" s="84">
        <f>'BAR BB| Open rates'!K26*0.87*0.9+25</f>
        <v>42228.700000000004</v>
      </c>
      <c r="L26" s="84">
        <f>'BAR BB| Open rates'!L26*0.87*0.9+25</f>
        <v>38313.700000000004</v>
      </c>
      <c r="M26" s="84">
        <f>'BAR BB| Open rates'!M26*0.87*0.9+25</f>
        <v>40662.700000000004</v>
      </c>
      <c r="N26" s="84">
        <f>'BAR BB| Open rates'!N26*0.87*0.9+25</f>
        <v>40662.700000000004</v>
      </c>
      <c r="O26" s="84">
        <f>'BAR BB| Open rates'!O26*0.87*0.9+25</f>
        <v>35964.700000000004</v>
      </c>
      <c r="P26" s="84">
        <f>'BAR BB| Open rates'!P26*0.87*0.9+25</f>
        <v>35964.700000000004</v>
      </c>
      <c r="Q26" s="84">
        <f>'BAR BB| Open rates'!Q26*0.87*0.9+25</f>
        <v>32832.700000000004</v>
      </c>
      <c r="R26" s="84">
        <f>'BAR BB| Open rates'!R26*0.87*0.9+25</f>
        <v>32832.700000000004</v>
      </c>
      <c r="S26" s="84">
        <f>'BAR BB| Open rates'!S26*0.87*0.9+25</f>
        <v>30640.3</v>
      </c>
      <c r="T26" s="84">
        <f>'BAR BB| Open rates'!T26*0.87*0.9+25</f>
        <v>32832.700000000004</v>
      </c>
      <c r="U26" s="84">
        <f>'BAR BB| Open rates'!U26*0.87*0.9+25</f>
        <v>30640.3</v>
      </c>
      <c r="V26" s="84">
        <f>'BAR BB| Open rates'!V26*0.87*0.9+25</f>
        <v>29700.7</v>
      </c>
      <c r="W26" s="84">
        <f>'BAR BB| Open rates'!W26*0.87*0.9+25</f>
        <v>17955.7</v>
      </c>
      <c r="X26" s="84">
        <f>'BAR BB| Open rates'!X26*0.87*0.9+25</f>
        <v>16154.800000000001</v>
      </c>
      <c r="Y26" s="84">
        <f>'BAR BB| Open rates'!Y26*0.87*0.9+25</f>
        <v>16937.8</v>
      </c>
      <c r="Z26" s="84">
        <f>'BAR BB| Open rates'!Z26*0.87*0.9+25</f>
        <v>16154.800000000001</v>
      </c>
      <c r="AA26" s="84">
        <f>'BAR BB| Open rates'!AA26*0.87*0.9+25</f>
        <v>16937.8</v>
      </c>
      <c r="AB26" s="84">
        <f>'BAR BB| Open rates'!AB26*0.87*0.9+25</f>
        <v>16154.800000000001</v>
      </c>
      <c r="AC26" s="84">
        <f>'BAR BB| Open rates'!AC26*0.87*0.9+25</f>
        <v>16154.800000000001</v>
      </c>
      <c r="AD26" s="84">
        <f>'BAR BB| Open rates'!AD26*0.87*0.9+25</f>
        <v>16389.7</v>
      </c>
      <c r="AE26" s="84">
        <f>'BAR BB| Open rates'!AE26*0.87*0.9+25</f>
        <v>17251</v>
      </c>
      <c r="AF26" s="84">
        <f>'BAR BB| Open rates'!AF26*0.87*0.9+25</f>
        <v>16154.800000000001</v>
      </c>
      <c r="AG26" s="84">
        <f>'BAR BB| Open rates'!AG26*0.87*0.9+25</f>
        <v>17251</v>
      </c>
      <c r="AH26" s="84">
        <f>'BAR BB| Open rates'!AH26*0.87*0.9+25</f>
        <v>16154.800000000001</v>
      </c>
      <c r="AI26" s="84">
        <f>'BAR BB| Open rates'!AI26*0.87*0.9+25</f>
        <v>16937.8</v>
      </c>
      <c r="AJ26" s="84">
        <f>'BAR BB| Open rates'!AJ26*0.87*0.9+25</f>
        <v>16154.800000000001</v>
      </c>
      <c r="AK26" s="84">
        <f>'BAR BB| Open rates'!AK26*0.87*0.9+25</f>
        <v>16937.8</v>
      </c>
      <c r="AL26" s="84">
        <f>'BAR BB| Open rates'!AL26*0.87*0.9+25</f>
        <v>16154.800000000001</v>
      </c>
      <c r="AM26" s="84">
        <f>'BAR BB| Open rates'!AM26*0.87*0.9+25</f>
        <v>18895.3</v>
      </c>
      <c r="AN26" s="84">
        <f>'BAR BB| Open rates'!AN26*0.87*0.9+25</f>
        <v>18895.3</v>
      </c>
      <c r="AO26" s="84">
        <f>'BAR BB| Open rates'!AO26*0.87*0.9+25</f>
        <v>17251</v>
      </c>
      <c r="AP26" s="84">
        <f>'BAR BB| Open rates'!AP26*0.87*0.9+25</f>
        <v>18895.3</v>
      </c>
      <c r="AQ26" s="84">
        <f>'BAR BB| Open rates'!AQ26*0.87*0.9+25</f>
        <v>17251</v>
      </c>
      <c r="AR26" s="84">
        <f>'BAR BB| Open rates'!AR26*0.87*0.9+25</f>
        <v>17251</v>
      </c>
      <c r="AS26" s="84">
        <f>'BAR BB| Open rates'!AS26*0.87*0.9+25</f>
        <v>16468</v>
      </c>
      <c r="AT26" s="84">
        <f>'BAR BB| Open rates'!AT26*0.87*0.9+25</f>
        <v>22653.7</v>
      </c>
      <c r="AU26" s="84">
        <f>'BAR BB| Open rates'!AU26*0.87*0.9+25</f>
        <v>16468</v>
      </c>
      <c r="AV26" s="84">
        <f>'BAR BB| Open rates'!AV26*0.87*0.9+25</f>
        <v>28134.7</v>
      </c>
      <c r="AW26" s="84">
        <f>'BAR BB| Open rates'!AW26*0.87*0.9+25</f>
        <v>28134.7</v>
      </c>
      <c r="AX26" s="84">
        <f>'BAR BB| Open rates'!AX26*0.87*0.9+25</f>
        <v>26568.7</v>
      </c>
      <c r="AY26" s="84">
        <f>'BAR BB| Open rates'!AY26*0.87*0.9+25</f>
        <v>26568.7</v>
      </c>
      <c r="AZ26" s="84">
        <f>'BAR BB| Open rates'!AZ26*0.87*0.9+25</f>
        <v>26568.7</v>
      </c>
      <c r="BA26" s="84">
        <f>'BAR BB| Open rates'!BA26*0.87*0.9+25</f>
        <v>26568.7</v>
      </c>
      <c r="BB26" s="84">
        <f>'BAR BB| Open rates'!BB26*0.87*0.9+25</f>
        <v>26568.7</v>
      </c>
      <c r="BC26" s="84">
        <f>'BAR BB| Open rates'!BC26*0.87*0.9+25</f>
        <v>26568.7</v>
      </c>
      <c r="BD26" s="84">
        <f>'BAR BB| Open rates'!BD26*0.87*0.9+25</f>
        <v>26568.7</v>
      </c>
      <c r="BE26" s="84">
        <f>'BAR BB| Open rates'!BE26*0.87*0.9+25</f>
        <v>26568.7</v>
      </c>
      <c r="BF26" s="84">
        <f>'BAR BB| Open rates'!BF26*0.87*0.9+25</f>
        <v>26568.7</v>
      </c>
      <c r="BG26" s="84">
        <f>'BAR BB| Open rates'!BG26*0.87*0.9+25</f>
        <v>25785.7</v>
      </c>
      <c r="BH26" s="84">
        <f>'BAR BB| Open rates'!BH26*0.87*0.9+25</f>
        <v>25785.7</v>
      </c>
      <c r="BI26" s="84">
        <f>'BAR BB| Open rates'!BI26*0.87*0.9+25</f>
        <v>25785.7</v>
      </c>
    </row>
    <row r="27" spans="1:61" s="14" customFormat="1" ht="12" customHeight="1" x14ac:dyDescent="0.2">
      <c r="A27" s="42">
        <v>2</v>
      </c>
      <c r="B27" s="84">
        <f>'BAR BB| Open rates'!B27*0.87*0.9+25</f>
        <v>66110.2</v>
      </c>
      <c r="C27" s="84">
        <f>'BAR BB| Open rates'!C27*0.87*0.9+25</f>
        <v>66110.2</v>
      </c>
      <c r="D27" s="84">
        <f>'BAR BB| Open rates'!D27*0.87*0.9+25</f>
        <v>66110.2</v>
      </c>
      <c r="E27" s="84">
        <f>'BAR BB| Open rates'!E27*0.87*0.9+25</f>
        <v>66110.2</v>
      </c>
      <c r="F27" s="84">
        <f>'BAR BB| Open rates'!F27*0.87*0.9+25</f>
        <v>66110.2</v>
      </c>
      <c r="G27" s="84">
        <f>'BAR BB| Open rates'!G27*0.87*0.9+25</f>
        <v>66110.2</v>
      </c>
      <c r="H27" s="84">
        <f>'BAR BB| Open rates'!H27*0.87*0.9+25</f>
        <v>62978.200000000004</v>
      </c>
      <c r="I27" s="84">
        <f>'BAR BB| Open rates'!I27*0.87*0.9+25</f>
        <v>62195.200000000004</v>
      </c>
      <c r="J27" s="84">
        <f>'BAR BB| Open rates'!J27*0.87*0.9+25</f>
        <v>62978.200000000004</v>
      </c>
      <c r="K27" s="84">
        <f>'BAR BB| Open rates'!K27*0.87*0.9+25</f>
        <v>43403.200000000004</v>
      </c>
      <c r="L27" s="84">
        <f>'BAR BB| Open rates'!L27*0.87*0.9+25</f>
        <v>39488.200000000004</v>
      </c>
      <c r="M27" s="84">
        <f>'BAR BB| Open rates'!M27*0.87*0.9+25</f>
        <v>41837.200000000004</v>
      </c>
      <c r="N27" s="84">
        <f>'BAR BB| Open rates'!N27*0.87*0.9+25</f>
        <v>41837.200000000004</v>
      </c>
      <c r="O27" s="84">
        <f>'BAR BB| Open rates'!O27*0.87*0.9+25</f>
        <v>37139.200000000004</v>
      </c>
      <c r="P27" s="84">
        <f>'BAR BB| Open rates'!P27*0.87*0.9+25</f>
        <v>37139.200000000004</v>
      </c>
      <c r="Q27" s="84">
        <f>'BAR BB| Open rates'!Q27*0.87*0.9+25</f>
        <v>34007.200000000004</v>
      </c>
      <c r="R27" s="84">
        <f>'BAR BB| Open rates'!R27*0.87*0.9+25</f>
        <v>34007.200000000004</v>
      </c>
      <c r="S27" s="84">
        <f>'BAR BB| Open rates'!S27*0.87*0.9+25</f>
        <v>31814.799999999999</v>
      </c>
      <c r="T27" s="84">
        <f>'BAR BB| Open rates'!T27*0.87*0.9+25</f>
        <v>34007.200000000004</v>
      </c>
      <c r="U27" s="84">
        <f>'BAR BB| Open rates'!U27*0.87*0.9+25</f>
        <v>31814.799999999999</v>
      </c>
      <c r="V27" s="84">
        <f>'BAR BB| Open rates'!V27*0.87*0.9+25</f>
        <v>30875.200000000001</v>
      </c>
      <c r="W27" s="84">
        <f>'BAR BB| Open rates'!W27*0.87*0.9+25</f>
        <v>19130.2</v>
      </c>
      <c r="X27" s="84">
        <f>'BAR BB| Open rates'!X27*0.87*0.9+25</f>
        <v>17329.3</v>
      </c>
      <c r="Y27" s="84">
        <f>'BAR BB| Open rates'!Y27*0.87*0.9+25</f>
        <v>18112.3</v>
      </c>
      <c r="Z27" s="84">
        <f>'BAR BB| Open rates'!Z27*0.87*0.9+25</f>
        <v>17329.3</v>
      </c>
      <c r="AA27" s="84">
        <f>'BAR BB| Open rates'!AA27*0.87*0.9+25</f>
        <v>18112.3</v>
      </c>
      <c r="AB27" s="84">
        <f>'BAR BB| Open rates'!AB27*0.87*0.9+25</f>
        <v>17329.3</v>
      </c>
      <c r="AC27" s="84">
        <f>'BAR BB| Open rates'!AC27*0.87*0.9+25</f>
        <v>17329.3</v>
      </c>
      <c r="AD27" s="84">
        <f>'BAR BB| Open rates'!AD27*0.87*0.9+25</f>
        <v>17564.2</v>
      </c>
      <c r="AE27" s="84">
        <f>'BAR BB| Open rates'!AE27*0.87*0.9+25</f>
        <v>18425.5</v>
      </c>
      <c r="AF27" s="84">
        <f>'BAR BB| Open rates'!AF27*0.87*0.9+25</f>
        <v>17329.3</v>
      </c>
      <c r="AG27" s="84">
        <f>'BAR BB| Open rates'!AG27*0.87*0.9+25</f>
        <v>18425.5</v>
      </c>
      <c r="AH27" s="84">
        <f>'BAR BB| Open rates'!AH27*0.87*0.9+25</f>
        <v>17329.3</v>
      </c>
      <c r="AI27" s="84">
        <f>'BAR BB| Open rates'!AI27*0.87*0.9+25</f>
        <v>18112.3</v>
      </c>
      <c r="AJ27" s="84">
        <f>'BAR BB| Open rates'!AJ27*0.87*0.9+25</f>
        <v>17329.3</v>
      </c>
      <c r="AK27" s="84">
        <f>'BAR BB| Open rates'!AK27*0.87*0.9+25</f>
        <v>18112.3</v>
      </c>
      <c r="AL27" s="84">
        <f>'BAR BB| Open rates'!AL27*0.87*0.9+25</f>
        <v>17329.3</v>
      </c>
      <c r="AM27" s="84">
        <f>'BAR BB| Open rates'!AM27*0.87*0.9+25</f>
        <v>20069.8</v>
      </c>
      <c r="AN27" s="84">
        <f>'BAR BB| Open rates'!AN27*0.87*0.9+25</f>
        <v>20069.8</v>
      </c>
      <c r="AO27" s="84">
        <f>'BAR BB| Open rates'!AO27*0.87*0.9+25</f>
        <v>18425.5</v>
      </c>
      <c r="AP27" s="84">
        <f>'BAR BB| Open rates'!AP27*0.87*0.9+25</f>
        <v>20069.8</v>
      </c>
      <c r="AQ27" s="84">
        <f>'BAR BB| Open rates'!AQ27*0.87*0.9+25</f>
        <v>18425.5</v>
      </c>
      <c r="AR27" s="84">
        <f>'BAR BB| Open rates'!AR27*0.87*0.9+25</f>
        <v>18425.5</v>
      </c>
      <c r="AS27" s="84">
        <f>'BAR BB| Open rates'!AS27*0.87*0.9+25</f>
        <v>17642.5</v>
      </c>
      <c r="AT27" s="84">
        <f>'BAR BB| Open rates'!AT27*0.87*0.9+25</f>
        <v>23828.2</v>
      </c>
      <c r="AU27" s="84">
        <f>'BAR BB| Open rates'!AU27*0.87*0.9+25</f>
        <v>17642.5</v>
      </c>
      <c r="AV27" s="84">
        <f>'BAR BB| Open rates'!AV27*0.87*0.9+25</f>
        <v>29309.200000000001</v>
      </c>
      <c r="AW27" s="84">
        <f>'BAR BB| Open rates'!AW27*0.87*0.9+25</f>
        <v>29309.200000000001</v>
      </c>
      <c r="AX27" s="84">
        <f>'BAR BB| Open rates'!AX27*0.87*0.9+25</f>
        <v>27743.200000000001</v>
      </c>
      <c r="AY27" s="84">
        <f>'BAR BB| Open rates'!AY27*0.87*0.9+25</f>
        <v>27743.200000000001</v>
      </c>
      <c r="AZ27" s="84">
        <f>'BAR BB| Open rates'!AZ27*0.87*0.9+25</f>
        <v>27743.200000000001</v>
      </c>
      <c r="BA27" s="84">
        <f>'BAR BB| Open rates'!BA27*0.87*0.9+25</f>
        <v>27743.200000000001</v>
      </c>
      <c r="BB27" s="84">
        <f>'BAR BB| Open rates'!BB27*0.87*0.9+25</f>
        <v>27743.200000000001</v>
      </c>
      <c r="BC27" s="84">
        <f>'BAR BB| Open rates'!BC27*0.87*0.9+25</f>
        <v>27743.200000000001</v>
      </c>
      <c r="BD27" s="84">
        <f>'BAR BB| Open rates'!BD27*0.87*0.9+25</f>
        <v>27743.200000000001</v>
      </c>
      <c r="BE27" s="84">
        <f>'BAR BB| Open rates'!BE27*0.87*0.9+25</f>
        <v>27743.200000000001</v>
      </c>
      <c r="BF27" s="84">
        <f>'BAR BB| Open rates'!BF27*0.87*0.9+25</f>
        <v>27743.200000000001</v>
      </c>
      <c r="BG27" s="84">
        <f>'BAR BB| Open rates'!BG27*0.87*0.9+25</f>
        <v>26960.2</v>
      </c>
      <c r="BH27" s="84">
        <f>'BAR BB| Open rates'!BH27*0.87*0.9+25</f>
        <v>26960.2</v>
      </c>
      <c r="BI27" s="84">
        <f>'BAR BB| Open rates'!BI27*0.87*0.9+25</f>
        <v>26960.2</v>
      </c>
    </row>
    <row r="28" spans="1:61" s="14" customFormat="1" ht="12" customHeight="1" x14ac:dyDescent="0.2">
      <c r="A28" s="42">
        <v>3</v>
      </c>
      <c r="B28" s="84">
        <f>'BAR BB| Open rates'!B28*0.87*0.9+25</f>
        <v>67284.7</v>
      </c>
      <c r="C28" s="84">
        <f>'BAR BB| Open rates'!C28*0.87*0.9+25</f>
        <v>67284.7</v>
      </c>
      <c r="D28" s="84">
        <f>'BAR BB| Open rates'!D28*0.87*0.9+25</f>
        <v>67284.7</v>
      </c>
      <c r="E28" s="84">
        <f>'BAR BB| Open rates'!E28*0.87*0.9+25</f>
        <v>67284.7</v>
      </c>
      <c r="F28" s="84">
        <f>'BAR BB| Open rates'!F28*0.87*0.9+25</f>
        <v>67284.7</v>
      </c>
      <c r="G28" s="84">
        <f>'BAR BB| Open rates'!G28*0.87*0.9+25</f>
        <v>67284.7</v>
      </c>
      <c r="H28" s="84">
        <f>'BAR BB| Open rates'!H28*0.87*0.9+25</f>
        <v>64152.700000000004</v>
      </c>
      <c r="I28" s="84">
        <f>'BAR BB| Open rates'!I28*0.87*0.9+25</f>
        <v>63369.700000000004</v>
      </c>
      <c r="J28" s="84">
        <f>'BAR BB| Open rates'!J28*0.87*0.9+25</f>
        <v>64152.700000000004</v>
      </c>
      <c r="K28" s="84">
        <f>'BAR BB| Open rates'!K28*0.87*0.9+25</f>
        <v>44577.700000000004</v>
      </c>
      <c r="L28" s="84">
        <f>'BAR BB| Open rates'!L28*0.87*0.9+25</f>
        <v>40662.700000000004</v>
      </c>
      <c r="M28" s="84">
        <f>'BAR BB| Open rates'!M28*0.87*0.9+25</f>
        <v>43011.700000000004</v>
      </c>
      <c r="N28" s="84">
        <f>'BAR BB| Open rates'!N28*0.87*0.9+25</f>
        <v>43011.700000000004</v>
      </c>
      <c r="O28" s="84">
        <f>'BAR BB| Open rates'!O28*0.87*0.9+25</f>
        <v>38313.700000000004</v>
      </c>
      <c r="P28" s="84">
        <f>'BAR BB| Open rates'!P28*0.87*0.9+25</f>
        <v>38313.700000000004</v>
      </c>
      <c r="Q28" s="84">
        <f>'BAR BB| Open rates'!Q28*0.87*0.9+25</f>
        <v>35181.700000000004</v>
      </c>
      <c r="R28" s="84">
        <f>'BAR BB| Open rates'!R28*0.87*0.9+25</f>
        <v>35181.700000000004</v>
      </c>
      <c r="S28" s="84">
        <f>'BAR BB| Open rates'!S28*0.87*0.9+25</f>
        <v>32989.300000000003</v>
      </c>
      <c r="T28" s="84">
        <f>'BAR BB| Open rates'!T28*0.87*0.9+25</f>
        <v>35181.700000000004</v>
      </c>
      <c r="U28" s="84">
        <f>'BAR BB| Open rates'!U28*0.87*0.9+25</f>
        <v>32989.300000000003</v>
      </c>
      <c r="V28" s="84">
        <f>'BAR BB| Open rates'!V28*0.87*0.9+25</f>
        <v>32049.7</v>
      </c>
      <c r="W28" s="84">
        <f>'BAR BB| Open rates'!W28*0.87*0.9+25</f>
        <v>20304.7</v>
      </c>
      <c r="X28" s="84">
        <f>'BAR BB| Open rates'!X28*0.87*0.9+25</f>
        <v>18503.8</v>
      </c>
      <c r="Y28" s="84">
        <f>'BAR BB| Open rates'!Y28*0.87*0.9+25</f>
        <v>19286.8</v>
      </c>
      <c r="Z28" s="84">
        <f>'BAR BB| Open rates'!Z28*0.87*0.9+25</f>
        <v>18503.8</v>
      </c>
      <c r="AA28" s="84">
        <f>'BAR BB| Open rates'!AA28*0.87*0.9+25</f>
        <v>19286.8</v>
      </c>
      <c r="AB28" s="84">
        <f>'BAR BB| Open rates'!AB28*0.87*0.9+25</f>
        <v>18503.8</v>
      </c>
      <c r="AC28" s="84">
        <f>'BAR BB| Open rates'!AC28*0.87*0.9+25</f>
        <v>18503.8</v>
      </c>
      <c r="AD28" s="84">
        <f>'BAR BB| Open rates'!AD28*0.87*0.9+25</f>
        <v>18738.7</v>
      </c>
      <c r="AE28" s="84">
        <f>'BAR BB| Open rates'!AE28*0.87*0.9+25</f>
        <v>19600</v>
      </c>
      <c r="AF28" s="84">
        <f>'BAR BB| Open rates'!AF28*0.87*0.9+25</f>
        <v>18503.8</v>
      </c>
      <c r="AG28" s="84">
        <f>'BAR BB| Open rates'!AG28*0.87*0.9+25</f>
        <v>19600</v>
      </c>
      <c r="AH28" s="84">
        <f>'BAR BB| Open rates'!AH28*0.87*0.9+25</f>
        <v>18503.8</v>
      </c>
      <c r="AI28" s="84">
        <f>'BAR BB| Open rates'!AI28*0.87*0.9+25</f>
        <v>19286.8</v>
      </c>
      <c r="AJ28" s="84">
        <f>'BAR BB| Open rates'!AJ28*0.87*0.9+25</f>
        <v>18503.8</v>
      </c>
      <c r="AK28" s="84">
        <f>'BAR BB| Open rates'!AK28*0.87*0.9+25</f>
        <v>19286.8</v>
      </c>
      <c r="AL28" s="84">
        <f>'BAR BB| Open rates'!AL28*0.87*0.9+25</f>
        <v>18503.8</v>
      </c>
      <c r="AM28" s="84">
        <f>'BAR BB| Open rates'!AM28*0.87*0.9+25</f>
        <v>21244.3</v>
      </c>
      <c r="AN28" s="84">
        <f>'BAR BB| Open rates'!AN28*0.87*0.9+25</f>
        <v>21244.3</v>
      </c>
      <c r="AO28" s="84">
        <f>'BAR BB| Open rates'!AO28*0.87*0.9+25</f>
        <v>19600</v>
      </c>
      <c r="AP28" s="84">
        <f>'BAR BB| Open rates'!AP28*0.87*0.9+25</f>
        <v>21244.3</v>
      </c>
      <c r="AQ28" s="84">
        <f>'BAR BB| Open rates'!AQ28*0.87*0.9+25</f>
        <v>19600</v>
      </c>
      <c r="AR28" s="84">
        <f>'BAR BB| Open rates'!AR28*0.87*0.9+25</f>
        <v>19600</v>
      </c>
      <c r="AS28" s="84">
        <f>'BAR BB| Open rates'!AS28*0.87*0.9+25</f>
        <v>18817</v>
      </c>
      <c r="AT28" s="84">
        <f>'BAR BB| Open rates'!AT28*0.87*0.9+25</f>
        <v>25002.7</v>
      </c>
      <c r="AU28" s="84">
        <f>'BAR BB| Open rates'!AU28*0.87*0.9+25</f>
        <v>18817</v>
      </c>
      <c r="AV28" s="84">
        <f>'BAR BB| Open rates'!AV28*0.87*0.9+25</f>
        <v>30483.7</v>
      </c>
      <c r="AW28" s="84">
        <f>'BAR BB| Open rates'!AW28*0.87*0.9+25</f>
        <v>30483.7</v>
      </c>
      <c r="AX28" s="84">
        <f>'BAR BB| Open rates'!AX28*0.87*0.9+25</f>
        <v>28917.7</v>
      </c>
      <c r="AY28" s="84">
        <f>'BAR BB| Open rates'!AY28*0.87*0.9+25</f>
        <v>28917.7</v>
      </c>
      <c r="AZ28" s="84">
        <f>'BAR BB| Open rates'!AZ28*0.87*0.9+25</f>
        <v>28917.7</v>
      </c>
      <c r="BA28" s="84">
        <f>'BAR BB| Open rates'!BA28*0.87*0.9+25</f>
        <v>28917.7</v>
      </c>
      <c r="BB28" s="84">
        <f>'BAR BB| Open rates'!BB28*0.87*0.9+25</f>
        <v>28917.7</v>
      </c>
      <c r="BC28" s="84">
        <f>'BAR BB| Open rates'!BC28*0.87*0.9+25</f>
        <v>28917.7</v>
      </c>
      <c r="BD28" s="84">
        <f>'BAR BB| Open rates'!BD28*0.87*0.9+25</f>
        <v>28917.7</v>
      </c>
      <c r="BE28" s="84">
        <f>'BAR BB| Open rates'!BE28*0.87*0.9+25</f>
        <v>28917.7</v>
      </c>
      <c r="BF28" s="84">
        <f>'BAR BB| Open rates'!BF28*0.87*0.9+25</f>
        <v>28917.7</v>
      </c>
      <c r="BG28" s="84">
        <f>'BAR BB| Open rates'!BG28*0.87*0.9+25</f>
        <v>28134.7</v>
      </c>
      <c r="BH28" s="84">
        <f>'BAR BB| Open rates'!BH28*0.87*0.9+25</f>
        <v>28134.7</v>
      </c>
      <c r="BI28" s="84">
        <f>'BAR BB| Open rates'!BI28*0.87*0.9+25</f>
        <v>28134.7</v>
      </c>
    </row>
    <row r="29" spans="1:61" s="14" customFormat="1" ht="12" customHeight="1" x14ac:dyDescent="0.2">
      <c r="A29" s="42">
        <v>4</v>
      </c>
      <c r="B29" s="84">
        <f>'BAR BB| Open rates'!B29*0.87*0.9+25</f>
        <v>68459.199999999997</v>
      </c>
      <c r="C29" s="84">
        <f>'BAR BB| Open rates'!C29*0.87*0.9+25</f>
        <v>68459.199999999997</v>
      </c>
      <c r="D29" s="84">
        <f>'BAR BB| Open rates'!D29*0.87*0.9+25</f>
        <v>68459.199999999997</v>
      </c>
      <c r="E29" s="84">
        <f>'BAR BB| Open rates'!E29*0.87*0.9+25</f>
        <v>68459.199999999997</v>
      </c>
      <c r="F29" s="84">
        <f>'BAR BB| Open rates'!F29*0.87*0.9+25</f>
        <v>68459.199999999997</v>
      </c>
      <c r="G29" s="84">
        <f>'BAR BB| Open rates'!G29*0.87*0.9+25</f>
        <v>68459.199999999997</v>
      </c>
      <c r="H29" s="84">
        <f>'BAR BB| Open rates'!H29*0.87*0.9+25</f>
        <v>65327.200000000004</v>
      </c>
      <c r="I29" s="84">
        <f>'BAR BB| Open rates'!I29*0.87*0.9+25</f>
        <v>64544.200000000004</v>
      </c>
      <c r="J29" s="84">
        <f>'BAR BB| Open rates'!J29*0.87*0.9+25</f>
        <v>65327.200000000004</v>
      </c>
      <c r="K29" s="84">
        <f>'BAR BB| Open rates'!K29*0.87*0.9+25</f>
        <v>45752.200000000004</v>
      </c>
      <c r="L29" s="84">
        <f>'BAR BB| Open rates'!L29*0.87*0.9+25</f>
        <v>41837.200000000004</v>
      </c>
      <c r="M29" s="84">
        <f>'BAR BB| Open rates'!M29*0.87*0.9+25</f>
        <v>44186.200000000004</v>
      </c>
      <c r="N29" s="84">
        <f>'BAR BB| Open rates'!N29*0.87*0.9+25</f>
        <v>44186.200000000004</v>
      </c>
      <c r="O29" s="84">
        <f>'BAR BB| Open rates'!O29*0.87*0.9+25</f>
        <v>39488.200000000004</v>
      </c>
      <c r="P29" s="84">
        <f>'BAR BB| Open rates'!P29*0.87*0.9+25</f>
        <v>39488.200000000004</v>
      </c>
      <c r="Q29" s="84">
        <f>'BAR BB| Open rates'!Q29*0.87*0.9+25</f>
        <v>36356.200000000004</v>
      </c>
      <c r="R29" s="84">
        <f>'BAR BB| Open rates'!R29*0.87*0.9+25</f>
        <v>36356.200000000004</v>
      </c>
      <c r="S29" s="84">
        <f>'BAR BB| Open rates'!S29*0.87*0.9+25</f>
        <v>34163.800000000003</v>
      </c>
      <c r="T29" s="84">
        <f>'BAR BB| Open rates'!T29*0.87*0.9+25</f>
        <v>36356.200000000004</v>
      </c>
      <c r="U29" s="84">
        <f>'BAR BB| Open rates'!U29*0.87*0.9+25</f>
        <v>34163.800000000003</v>
      </c>
      <c r="V29" s="84">
        <f>'BAR BB| Open rates'!V29*0.87*0.9+25</f>
        <v>33224.200000000004</v>
      </c>
      <c r="W29" s="84">
        <f>'BAR BB| Open rates'!W29*0.87*0.9+25</f>
        <v>21479.200000000001</v>
      </c>
      <c r="X29" s="84">
        <f>'BAR BB| Open rates'!X29*0.87*0.9+25</f>
        <v>19678.3</v>
      </c>
      <c r="Y29" s="84">
        <f>'BAR BB| Open rates'!Y29*0.87*0.9+25</f>
        <v>20461.3</v>
      </c>
      <c r="Z29" s="84">
        <f>'BAR BB| Open rates'!Z29*0.87*0.9+25</f>
        <v>19678.3</v>
      </c>
      <c r="AA29" s="84">
        <f>'BAR BB| Open rates'!AA29*0.87*0.9+25</f>
        <v>20461.3</v>
      </c>
      <c r="AB29" s="84">
        <f>'BAR BB| Open rates'!AB29*0.87*0.9+25</f>
        <v>19678.3</v>
      </c>
      <c r="AC29" s="84">
        <f>'BAR BB| Open rates'!AC29*0.87*0.9+25</f>
        <v>19678.3</v>
      </c>
      <c r="AD29" s="84">
        <f>'BAR BB| Open rates'!AD29*0.87*0.9+25</f>
        <v>19913.2</v>
      </c>
      <c r="AE29" s="84">
        <f>'BAR BB| Open rates'!AE29*0.87*0.9+25</f>
        <v>20774.5</v>
      </c>
      <c r="AF29" s="84">
        <f>'BAR BB| Open rates'!AF29*0.87*0.9+25</f>
        <v>19678.3</v>
      </c>
      <c r="AG29" s="84">
        <f>'BAR BB| Open rates'!AG29*0.87*0.9+25</f>
        <v>20774.5</v>
      </c>
      <c r="AH29" s="84">
        <f>'BAR BB| Open rates'!AH29*0.87*0.9+25</f>
        <v>19678.3</v>
      </c>
      <c r="AI29" s="84">
        <f>'BAR BB| Open rates'!AI29*0.87*0.9+25</f>
        <v>20461.3</v>
      </c>
      <c r="AJ29" s="84">
        <f>'BAR BB| Open rates'!AJ29*0.87*0.9+25</f>
        <v>19678.3</v>
      </c>
      <c r="AK29" s="84">
        <f>'BAR BB| Open rates'!AK29*0.87*0.9+25</f>
        <v>20461.3</v>
      </c>
      <c r="AL29" s="84">
        <f>'BAR BB| Open rates'!AL29*0.87*0.9+25</f>
        <v>19678.3</v>
      </c>
      <c r="AM29" s="84">
        <f>'BAR BB| Open rates'!AM29*0.87*0.9+25</f>
        <v>22418.799999999999</v>
      </c>
      <c r="AN29" s="84">
        <f>'BAR BB| Open rates'!AN29*0.87*0.9+25</f>
        <v>22418.799999999999</v>
      </c>
      <c r="AO29" s="84">
        <f>'BAR BB| Open rates'!AO29*0.87*0.9+25</f>
        <v>20774.5</v>
      </c>
      <c r="AP29" s="84">
        <f>'BAR BB| Open rates'!AP29*0.87*0.9+25</f>
        <v>22418.799999999999</v>
      </c>
      <c r="AQ29" s="84">
        <f>'BAR BB| Open rates'!AQ29*0.87*0.9+25</f>
        <v>20774.5</v>
      </c>
      <c r="AR29" s="84">
        <f>'BAR BB| Open rates'!AR29*0.87*0.9+25</f>
        <v>20774.5</v>
      </c>
      <c r="AS29" s="84">
        <f>'BAR BB| Open rates'!AS29*0.87*0.9+25</f>
        <v>19991.5</v>
      </c>
      <c r="AT29" s="84">
        <f>'BAR BB| Open rates'!AT29*0.87*0.9+25</f>
        <v>26177.200000000001</v>
      </c>
      <c r="AU29" s="84">
        <f>'BAR BB| Open rates'!AU29*0.87*0.9+25</f>
        <v>19991.5</v>
      </c>
      <c r="AV29" s="84">
        <f>'BAR BB| Open rates'!AV29*0.87*0.9+25</f>
        <v>31658.2</v>
      </c>
      <c r="AW29" s="84">
        <f>'BAR BB| Open rates'!AW29*0.87*0.9+25</f>
        <v>31658.2</v>
      </c>
      <c r="AX29" s="84">
        <f>'BAR BB| Open rates'!AX29*0.87*0.9+25</f>
        <v>30092.2</v>
      </c>
      <c r="AY29" s="84">
        <f>'BAR BB| Open rates'!AY29*0.87*0.9+25</f>
        <v>30092.2</v>
      </c>
      <c r="AZ29" s="84">
        <f>'BAR BB| Open rates'!AZ29*0.87*0.9+25</f>
        <v>30092.2</v>
      </c>
      <c r="BA29" s="84">
        <f>'BAR BB| Open rates'!BA29*0.87*0.9+25</f>
        <v>30092.2</v>
      </c>
      <c r="BB29" s="84">
        <f>'BAR BB| Open rates'!BB29*0.87*0.9+25</f>
        <v>30092.2</v>
      </c>
      <c r="BC29" s="84">
        <f>'BAR BB| Open rates'!BC29*0.87*0.9+25</f>
        <v>30092.2</v>
      </c>
      <c r="BD29" s="84">
        <f>'BAR BB| Open rates'!BD29*0.87*0.9+25</f>
        <v>30092.2</v>
      </c>
      <c r="BE29" s="84">
        <f>'BAR BB| Open rates'!BE29*0.87*0.9+25</f>
        <v>30092.2</v>
      </c>
      <c r="BF29" s="84">
        <f>'BAR BB| Open rates'!BF29*0.87*0.9+25</f>
        <v>30092.2</v>
      </c>
      <c r="BG29" s="84">
        <f>'BAR BB| Open rates'!BG29*0.87*0.9+25</f>
        <v>29309.200000000001</v>
      </c>
      <c r="BH29" s="84">
        <f>'BAR BB| Open rates'!BH29*0.87*0.9+25</f>
        <v>29309.200000000001</v>
      </c>
      <c r="BI29" s="84">
        <f>'BAR BB| Open rates'!BI29*0.87*0.9+25</f>
        <v>29309.200000000001</v>
      </c>
    </row>
    <row r="30" spans="1:61" s="14" customFormat="1" ht="12" customHeight="1" x14ac:dyDescent="0.2">
      <c r="A30" s="123"/>
    </row>
    <row r="31" spans="1:61" s="14" customFormat="1" ht="12" customHeight="1" x14ac:dyDescent="0.2">
      <c r="A31" s="123"/>
    </row>
    <row r="32" spans="1:61" s="14" customFormat="1" ht="12" customHeight="1" x14ac:dyDescent="0.2">
      <c r="A32" s="223" t="s">
        <v>157</v>
      </c>
    </row>
    <row r="33" spans="1:1" s="14" customFormat="1" ht="12" customHeight="1" x14ac:dyDescent="0.2">
      <c r="A33" s="223"/>
    </row>
    <row r="34" spans="1:1" s="14" customFormat="1" ht="12" customHeight="1" x14ac:dyDescent="0.2">
      <c r="A34" s="223"/>
    </row>
    <row r="35" spans="1:1" s="14" customFormat="1" ht="12" customHeight="1" x14ac:dyDescent="0.2">
      <c r="A35" s="20"/>
    </row>
    <row r="36" spans="1:1" customFormat="1" ht="12.75" x14ac:dyDescent="0.2">
      <c r="A36" s="139" t="s">
        <v>80</v>
      </c>
    </row>
    <row r="37" spans="1:1" s="31" customFormat="1" ht="38.25" customHeight="1" x14ac:dyDescent="0.2">
      <c r="A37" s="211" t="s">
        <v>302</v>
      </c>
    </row>
    <row r="38" spans="1:1" customFormat="1" ht="38.25" customHeight="1" x14ac:dyDescent="0.2">
      <c r="A38" s="212" t="s">
        <v>301</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52" t="s">
        <v>152</v>
      </c>
    </row>
    <row r="50" spans="1:1" x14ac:dyDescent="0.2">
      <c r="A50" s="253"/>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CCFF"/>
  </sheetPr>
  <dimension ref="A1:BI48"/>
  <sheetViews>
    <sheetView tabSelected="1" zoomScaleNormal="100" workbookViewId="0">
      <pane xSplit="1" topLeftCell="B1" activePane="topRight" state="frozen"/>
      <selection pane="topRight" activeCell="A45" sqref="A45:A48"/>
    </sheetView>
  </sheetViews>
  <sheetFormatPr defaultColWidth="9.5703125" defaultRowHeight="12" x14ac:dyDescent="0.2"/>
  <cols>
    <col min="1" max="1" width="41.85546875" style="1" customWidth="1"/>
    <col min="2" max="3" width="9.85546875" style="218" customWidth="1"/>
    <col min="4" max="5" width="9.85546875" style="2" customWidth="1"/>
    <col min="6" max="7" width="9.85546875" style="2" bestFit="1" customWidth="1"/>
    <col min="8" max="10" width="9.85546875" style="2" customWidth="1"/>
    <col min="11" max="17" width="9.85546875" style="2" bestFit="1" customWidth="1"/>
    <col min="18" max="18" width="9.85546875" style="2" customWidth="1"/>
    <col min="19" max="19" width="9.85546875" style="2" bestFit="1" customWidth="1"/>
    <col min="20" max="21" width="9.85546875" style="2" customWidth="1"/>
    <col min="22" max="41" width="9.85546875" style="2" bestFit="1" customWidth="1"/>
    <col min="42" max="42" width="9.85546875" style="2" customWidth="1"/>
    <col min="43" max="61" width="9.85546875" style="2" bestFit="1" customWidth="1"/>
    <col min="62" max="16384" width="9.5703125" style="2"/>
  </cols>
  <sheetData>
    <row r="1" spans="1:61" s="5" customFormat="1" ht="24.75" customHeight="1" x14ac:dyDescent="0.2">
      <c r="A1" s="47" t="s">
        <v>50</v>
      </c>
    </row>
    <row r="2" spans="1:61" s="5" customFormat="1" ht="12.75" x14ac:dyDescent="0.2">
      <c r="A2" s="67" t="s">
        <v>5</v>
      </c>
      <c r="B2" s="219"/>
      <c r="C2" s="219"/>
      <c r="O2" s="219"/>
      <c r="AQ2" s="219"/>
    </row>
    <row r="3" spans="1:61" s="170" customFormat="1" ht="29.25" customHeight="1" x14ac:dyDescent="0.2">
      <c r="A3" s="213" t="s">
        <v>52</v>
      </c>
      <c r="B3" s="72">
        <v>45700</v>
      </c>
      <c r="C3" s="72">
        <v>45701</v>
      </c>
      <c r="D3" s="72">
        <v>45702</v>
      </c>
      <c r="E3" s="72">
        <v>45703</v>
      </c>
      <c r="F3" s="72">
        <v>45708</v>
      </c>
      <c r="G3" s="72">
        <v>45709</v>
      </c>
      <c r="H3" s="73">
        <v>45710</v>
      </c>
      <c r="I3" s="73">
        <v>45711</v>
      </c>
      <c r="J3" s="73">
        <v>45712</v>
      </c>
      <c r="K3" s="73">
        <v>45713</v>
      </c>
      <c r="L3" s="73">
        <v>45714</v>
      </c>
      <c r="M3" s="148">
        <v>45715</v>
      </c>
      <c r="N3" s="148">
        <v>45717</v>
      </c>
      <c r="O3" s="72">
        <v>45719</v>
      </c>
      <c r="P3" s="72">
        <v>45723</v>
      </c>
      <c r="Q3" s="72">
        <v>45725</v>
      </c>
      <c r="R3" s="72">
        <v>45727</v>
      </c>
      <c r="S3" s="73">
        <v>45732</v>
      </c>
      <c r="T3" s="73">
        <v>45737</v>
      </c>
      <c r="U3" s="73">
        <v>45739</v>
      </c>
      <c r="V3" s="207">
        <v>45746</v>
      </c>
      <c r="W3" s="73">
        <v>45748</v>
      </c>
      <c r="X3" s="73">
        <v>45753</v>
      </c>
      <c r="Y3" s="73">
        <v>45758</v>
      </c>
      <c r="Z3" s="73">
        <v>45760</v>
      </c>
      <c r="AA3" s="73">
        <v>45765</v>
      </c>
      <c r="AB3" s="73">
        <v>45767</v>
      </c>
      <c r="AC3" s="73">
        <v>45769</v>
      </c>
      <c r="AD3" s="73">
        <v>45772</v>
      </c>
      <c r="AE3" s="73">
        <v>45778</v>
      </c>
      <c r="AF3" s="73">
        <v>45781</v>
      </c>
      <c r="AG3" s="73">
        <v>45785</v>
      </c>
      <c r="AH3" s="73">
        <v>45788</v>
      </c>
      <c r="AI3" s="73">
        <v>45793</v>
      </c>
      <c r="AJ3" s="73">
        <v>45795</v>
      </c>
      <c r="AK3" s="73">
        <v>45800</v>
      </c>
      <c r="AL3" s="73">
        <v>45802</v>
      </c>
      <c r="AM3" s="73">
        <v>45807</v>
      </c>
      <c r="AN3" s="73">
        <v>45809</v>
      </c>
      <c r="AO3" s="73">
        <v>45810</v>
      </c>
      <c r="AP3" s="73">
        <v>45815</v>
      </c>
      <c r="AQ3" s="73">
        <v>45817</v>
      </c>
      <c r="AR3" s="73">
        <v>45821</v>
      </c>
      <c r="AS3" s="72">
        <v>45823</v>
      </c>
      <c r="AT3" s="73">
        <v>45828</v>
      </c>
      <c r="AU3" s="72">
        <v>45836</v>
      </c>
      <c r="AV3" s="73">
        <v>45839</v>
      </c>
      <c r="AW3" s="73">
        <v>45851</v>
      </c>
      <c r="AX3" s="73">
        <v>45852</v>
      </c>
      <c r="AY3" s="73">
        <v>45858</v>
      </c>
      <c r="AZ3" s="148">
        <v>45863</v>
      </c>
      <c r="BA3" s="73">
        <v>45865</v>
      </c>
      <c r="BB3" s="73">
        <v>45870</v>
      </c>
      <c r="BC3" s="73">
        <v>45872</v>
      </c>
      <c r="BD3" s="73">
        <v>45877</v>
      </c>
      <c r="BE3" s="73">
        <v>45879</v>
      </c>
      <c r="BF3" s="73">
        <v>45884</v>
      </c>
      <c r="BG3" s="73">
        <v>45886</v>
      </c>
      <c r="BH3" s="73">
        <v>45891</v>
      </c>
      <c r="BI3" s="73">
        <v>45893</v>
      </c>
    </row>
    <row r="4" spans="1:61" s="170" customFormat="1" ht="29.25" customHeight="1" x14ac:dyDescent="0.2">
      <c r="A4" s="213"/>
      <c r="B4" s="72">
        <v>45700</v>
      </c>
      <c r="C4" s="72">
        <v>45701</v>
      </c>
      <c r="D4" s="72">
        <v>45702</v>
      </c>
      <c r="E4" s="72">
        <v>45707</v>
      </c>
      <c r="F4" s="72">
        <v>45708</v>
      </c>
      <c r="G4" s="72">
        <v>45709</v>
      </c>
      <c r="H4" s="73">
        <v>45710</v>
      </c>
      <c r="I4" s="73">
        <v>45711</v>
      </c>
      <c r="J4" s="73">
        <v>45712</v>
      </c>
      <c r="K4" s="73">
        <v>45713</v>
      </c>
      <c r="L4" s="73">
        <v>45714</v>
      </c>
      <c r="M4" s="148">
        <v>45716</v>
      </c>
      <c r="N4" s="73">
        <v>45718</v>
      </c>
      <c r="O4" s="72">
        <v>45722</v>
      </c>
      <c r="P4" s="72">
        <v>45724</v>
      </c>
      <c r="Q4" s="72">
        <v>45726</v>
      </c>
      <c r="R4" s="72">
        <v>45731</v>
      </c>
      <c r="S4" s="73">
        <v>45736</v>
      </c>
      <c r="T4" s="73">
        <v>45738</v>
      </c>
      <c r="U4" s="73">
        <v>45745</v>
      </c>
      <c r="V4" s="207">
        <v>45747</v>
      </c>
      <c r="W4" s="73">
        <v>45752</v>
      </c>
      <c r="X4" s="73">
        <v>45757</v>
      </c>
      <c r="Y4" s="73">
        <v>45759</v>
      </c>
      <c r="Z4" s="73">
        <v>45764</v>
      </c>
      <c r="AA4" s="73">
        <v>45766</v>
      </c>
      <c r="AB4" s="73">
        <v>45768</v>
      </c>
      <c r="AC4" s="73">
        <v>45771</v>
      </c>
      <c r="AD4" s="73">
        <v>45777</v>
      </c>
      <c r="AE4" s="73">
        <v>45780</v>
      </c>
      <c r="AF4" s="73">
        <v>45784</v>
      </c>
      <c r="AG4" s="73">
        <v>45787</v>
      </c>
      <c r="AH4" s="73">
        <v>45792</v>
      </c>
      <c r="AI4" s="73">
        <v>45794</v>
      </c>
      <c r="AJ4" s="73">
        <v>45799</v>
      </c>
      <c r="AK4" s="73">
        <v>45801</v>
      </c>
      <c r="AL4" s="73">
        <v>45806</v>
      </c>
      <c r="AM4" s="73">
        <v>45808</v>
      </c>
      <c r="AN4" s="73">
        <v>45809</v>
      </c>
      <c r="AO4" s="73">
        <v>45814</v>
      </c>
      <c r="AP4" s="73">
        <v>45816</v>
      </c>
      <c r="AQ4" s="73">
        <v>45820</v>
      </c>
      <c r="AR4" s="73">
        <v>45822</v>
      </c>
      <c r="AS4" s="72">
        <v>45827</v>
      </c>
      <c r="AT4" s="73">
        <v>45835</v>
      </c>
      <c r="AU4" s="72">
        <v>45838</v>
      </c>
      <c r="AV4" s="73">
        <v>45850</v>
      </c>
      <c r="AW4" s="73">
        <v>45851</v>
      </c>
      <c r="AX4" s="73">
        <v>45857</v>
      </c>
      <c r="AY4" s="73">
        <v>45862</v>
      </c>
      <c r="AZ4" s="148">
        <v>45864</v>
      </c>
      <c r="BA4" s="73">
        <v>45869</v>
      </c>
      <c r="BB4" s="73">
        <v>45871</v>
      </c>
      <c r="BC4" s="73">
        <v>45876</v>
      </c>
      <c r="BD4" s="73">
        <v>45878</v>
      </c>
      <c r="BE4" s="73">
        <v>45883</v>
      </c>
      <c r="BF4" s="73">
        <v>45885</v>
      </c>
      <c r="BG4" s="73">
        <v>45890</v>
      </c>
      <c r="BH4" s="73">
        <v>45892</v>
      </c>
      <c r="BI4" s="73">
        <v>45900</v>
      </c>
    </row>
    <row r="5" spans="1:61" s="14" customFormat="1" ht="12" customHeight="1" x14ac:dyDescent="0.2">
      <c r="A5" s="208" t="s">
        <v>53</v>
      </c>
      <c r="B5" s="33"/>
      <c r="C5" s="33"/>
      <c r="D5" s="33"/>
      <c r="E5" s="33"/>
      <c r="F5" s="33"/>
      <c r="G5" s="33"/>
      <c r="H5" s="33"/>
      <c r="I5" s="33"/>
      <c r="J5" s="33"/>
      <c r="K5" s="33"/>
      <c r="L5" s="33"/>
      <c r="M5" s="147"/>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61" s="14" customFormat="1" ht="12" customHeight="1" x14ac:dyDescent="0.2">
      <c r="A6" s="149">
        <v>1</v>
      </c>
      <c r="B6" s="33">
        <v>27900</v>
      </c>
      <c r="C6" s="33">
        <v>27900</v>
      </c>
      <c r="D6" s="33">
        <v>27900</v>
      </c>
      <c r="E6" s="33">
        <v>27900</v>
      </c>
      <c r="F6" s="33">
        <v>27900</v>
      </c>
      <c r="G6" s="33">
        <v>27900</v>
      </c>
      <c r="H6" s="33">
        <v>23900</v>
      </c>
      <c r="I6" s="33">
        <v>22900</v>
      </c>
      <c r="J6" s="33">
        <v>23900</v>
      </c>
      <c r="K6" s="33">
        <v>23900</v>
      </c>
      <c r="L6" s="33">
        <v>18900</v>
      </c>
      <c r="M6" s="147">
        <v>21900</v>
      </c>
      <c r="N6" s="147">
        <v>21900</v>
      </c>
      <c r="O6" s="33">
        <v>15900</v>
      </c>
      <c r="P6" s="33">
        <v>15900</v>
      </c>
      <c r="Q6" s="33">
        <v>11900</v>
      </c>
      <c r="R6" s="33">
        <v>11900</v>
      </c>
      <c r="S6" s="33">
        <v>9100</v>
      </c>
      <c r="T6" s="33">
        <v>11900</v>
      </c>
      <c r="U6" s="33">
        <v>9100</v>
      </c>
      <c r="V6" s="208">
        <v>7900</v>
      </c>
      <c r="W6" s="33">
        <v>7900</v>
      </c>
      <c r="X6" s="33">
        <v>5600</v>
      </c>
      <c r="Y6" s="33">
        <v>6600</v>
      </c>
      <c r="Z6" s="33">
        <v>5600</v>
      </c>
      <c r="AA6" s="33">
        <v>6600</v>
      </c>
      <c r="AB6" s="33">
        <v>5600</v>
      </c>
      <c r="AC6" s="33">
        <v>5600</v>
      </c>
      <c r="AD6" s="33">
        <v>5900</v>
      </c>
      <c r="AE6" s="33">
        <v>7000</v>
      </c>
      <c r="AF6" s="33">
        <v>5600</v>
      </c>
      <c r="AG6" s="33">
        <v>7000</v>
      </c>
      <c r="AH6" s="33">
        <v>5600</v>
      </c>
      <c r="AI6" s="33">
        <v>6600</v>
      </c>
      <c r="AJ6" s="33">
        <v>5600</v>
      </c>
      <c r="AK6" s="33">
        <v>6600</v>
      </c>
      <c r="AL6" s="33">
        <v>5600</v>
      </c>
      <c r="AM6" s="33">
        <v>9100</v>
      </c>
      <c r="AN6" s="33">
        <v>9100</v>
      </c>
      <c r="AO6" s="33">
        <v>7000</v>
      </c>
      <c r="AP6" s="33">
        <v>9100</v>
      </c>
      <c r="AQ6" s="33">
        <v>7000</v>
      </c>
      <c r="AR6" s="33">
        <v>7000</v>
      </c>
      <c r="AS6" s="33">
        <v>6000</v>
      </c>
      <c r="AT6" s="33">
        <v>13900</v>
      </c>
      <c r="AU6" s="33">
        <v>6000</v>
      </c>
      <c r="AV6" s="33">
        <v>13900</v>
      </c>
      <c r="AW6" s="33">
        <v>13900</v>
      </c>
      <c r="AX6" s="33">
        <v>11900</v>
      </c>
      <c r="AY6" s="33">
        <v>11900</v>
      </c>
      <c r="AZ6" s="147">
        <v>11900</v>
      </c>
      <c r="BA6" s="33">
        <v>11900</v>
      </c>
      <c r="BB6" s="33">
        <v>11900</v>
      </c>
      <c r="BC6" s="33">
        <v>11900</v>
      </c>
      <c r="BD6" s="33">
        <v>11900</v>
      </c>
      <c r="BE6" s="33">
        <v>11900</v>
      </c>
      <c r="BF6" s="33">
        <v>11900</v>
      </c>
      <c r="BG6" s="33">
        <v>10900</v>
      </c>
      <c r="BH6" s="33">
        <v>10900</v>
      </c>
      <c r="BI6" s="33">
        <v>10900</v>
      </c>
    </row>
    <row r="7" spans="1:61" s="14" customFormat="1" ht="12" customHeight="1" x14ac:dyDescent="0.2">
      <c r="A7" s="149">
        <v>2</v>
      </c>
      <c r="B7" s="33">
        <f t="shared" ref="B7:D7" si="0">B6+1500</f>
        <v>29400</v>
      </c>
      <c r="C7" s="33">
        <f t="shared" si="0"/>
        <v>29400</v>
      </c>
      <c r="D7" s="33">
        <f t="shared" si="0"/>
        <v>29400</v>
      </c>
      <c r="E7" s="33">
        <f t="shared" ref="E7" si="1">E6+1500</f>
        <v>29400</v>
      </c>
      <c r="F7" s="33">
        <f t="shared" ref="F7:J7" si="2">F6+1500</f>
        <v>29400</v>
      </c>
      <c r="G7" s="33">
        <f t="shared" ref="G7:H7" si="3">G6+1500</f>
        <v>29400</v>
      </c>
      <c r="H7" s="33">
        <f t="shared" si="3"/>
        <v>25400</v>
      </c>
      <c r="I7" s="33">
        <f t="shared" ref="I7" si="4">I6+1500</f>
        <v>24400</v>
      </c>
      <c r="J7" s="33">
        <f t="shared" si="2"/>
        <v>25400</v>
      </c>
      <c r="K7" s="33">
        <f t="shared" ref="K7:L7" si="5">K6+1500</f>
        <v>25400</v>
      </c>
      <c r="L7" s="33">
        <f t="shared" si="5"/>
        <v>20400</v>
      </c>
      <c r="M7" s="147">
        <f t="shared" ref="M7" si="6">M6+1500</f>
        <v>23400</v>
      </c>
      <c r="N7" s="147">
        <f t="shared" ref="N7" si="7">N6+1500</f>
        <v>23400</v>
      </c>
      <c r="O7" s="147">
        <f t="shared" ref="O7" si="8">O6+1500</f>
        <v>17400</v>
      </c>
      <c r="P7" s="147">
        <f t="shared" ref="P7" si="9">P6+1500</f>
        <v>17400</v>
      </c>
      <c r="Q7" s="147">
        <f t="shared" ref="Q7:R7" si="10">Q6+1500</f>
        <v>13400</v>
      </c>
      <c r="R7" s="147">
        <f t="shared" si="10"/>
        <v>13400</v>
      </c>
      <c r="S7" s="147">
        <f t="shared" ref="S7:U7" si="11">S6+1500</f>
        <v>10600</v>
      </c>
      <c r="T7" s="147">
        <f t="shared" ref="T7" si="12">T6+1500</f>
        <v>13400</v>
      </c>
      <c r="U7" s="147">
        <f t="shared" si="11"/>
        <v>10600</v>
      </c>
      <c r="V7" s="215">
        <f t="shared" ref="V7:AF7" si="13">V6+1500</f>
        <v>9400</v>
      </c>
      <c r="W7" s="33">
        <f t="shared" si="13"/>
        <v>9400</v>
      </c>
      <c r="X7" s="33">
        <f t="shared" si="13"/>
        <v>7100</v>
      </c>
      <c r="Y7" s="33">
        <f t="shared" ref="Y7:AA7" si="14">Y6+1500</f>
        <v>8100</v>
      </c>
      <c r="Z7" s="33">
        <f t="shared" si="14"/>
        <v>7100</v>
      </c>
      <c r="AA7" s="33">
        <f t="shared" si="14"/>
        <v>8100</v>
      </c>
      <c r="AB7" s="33">
        <f t="shared" si="13"/>
        <v>7100</v>
      </c>
      <c r="AC7" s="33">
        <f t="shared" si="13"/>
        <v>7100</v>
      </c>
      <c r="AD7" s="33">
        <f t="shared" si="13"/>
        <v>7400</v>
      </c>
      <c r="AE7" s="33">
        <f t="shared" si="13"/>
        <v>8500</v>
      </c>
      <c r="AF7" s="33">
        <f t="shared" si="13"/>
        <v>7100</v>
      </c>
      <c r="AG7" s="33">
        <f t="shared" ref="AG7:BH7" si="15">AG6+1500</f>
        <v>8500</v>
      </c>
      <c r="AH7" s="33">
        <f t="shared" si="15"/>
        <v>7100</v>
      </c>
      <c r="AI7" s="33">
        <f t="shared" si="15"/>
        <v>8100</v>
      </c>
      <c r="AJ7" s="33">
        <f t="shared" si="15"/>
        <v>7100</v>
      </c>
      <c r="AK7" s="33">
        <f t="shared" si="15"/>
        <v>8100</v>
      </c>
      <c r="AL7" s="33">
        <f t="shared" si="15"/>
        <v>7100</v>
      </c>
      <c r="AM7" s="33">
        <f t="shared" si="15"/>
        <v>10600</v>
      </c>
      <c r="AN7" s="33">
        <f t="shared" si="15"/>
        <v>10600</v>
      </c>
      <c r="AO7" s="33">
        <f t="shared" si="15"/>
        <v>8500</v>
      </c>
      <c r="AP7" s="33">
        <f t="shared" ref="AP7" si="16">AP6+1500</f>
        <v>10600</v>
      </c>
      <c r="AQ7" s="33">
        <f t="shared" si="15"/>
        <v>8500</v>
      </c>
      <c r="AR7" s="33">
        <f t="shared" si="15"/>
        <v>8500</v>
      </c>
      <c r="AS7" s="33">
        <f t="shared" si="15"/>
        <v>7500</v>
      </c>
      <c r="AT7" s="33">
        <f t="shared" si="15"/>
        <v>15400</v>
      </c>
      <c r="AU7" s="33">
        <f t="shared" si="15"/>
        <v>7500</v>
      </c>
      <c r="AV7" s="33">
        <f t="shared" si="15"/>
        <v>15400</v>
      </c>
      <c r="AW7" s="33">
        <f t="shared" si="15"/>
        <v>15400</v>
      </c>
      <c r="AX7" s="33">
        <f t="shared" si="15"/>
        <v>13400</v>
      </c>
      <c r="AY7" s="33">
        <f t="shared" si="15"/>
        <v>13400</v>
      </c>
      <c r="AZ7" s="147">
        <f t="shared" si="15"/>
        <v>13400</v>
      </c>
      <c r="BA7" s="147">
        <f t="shared" si="15"/>
        <v>13400</v>
      </c>
      <c r="BB7" s="147">
        <f t="shared" si="15"/>
        <v>13400</v>
      </c>
      <c r="BC7" s="147">
        <f t="shared" si="15"/>
        <v>13400</v>
      </c>
      <c r="BD7" s="147">
        <f t="shared" si="15"/>
        <v>13400</v>
      </c>
      <c r="BE7" s="147">
        <f t="shared" si="15"/>
        <v>13400</v>
      </c>
      <c r="BF7" s="147">
        <f t="shared" si="15"/>
        <v>13400</v>
      </c>
      <c r="BG7" s="147">
        <f t="shared" si="15"/>
        <v>12400</v>
      </c>
      <c r="BH7" s="147">
        <f t="shared" si="15"/>
        <v>12400</v>
      </c>
      <c r="BI7" s="147">
        <f t="shared" ref="BI7" si="17">BI6+1500</f>
        <v>12400</v>
      </c>
    </row>
    <row r="8" spans="1:61" s="14" customFormat="1" ht="12" customHeight="1" x14ac:dyDescent="0.2">
      <c r="A8" s="208" t="s">
        <v>54</v>
      </c>
      <c r="B8" s="33"/>
      <c r="C8" s="33"/>
      <c r="D8" s="33"/>
      <c r="E8" s="33"/>
      <c r="F8" s="33"/>
      <c r="G8" s="33"/>
      <c r="H8" s="33"/>
      <c r="I8" s="33"/>
      <c r="J8" s="33"/>
      <c r="K8" s="33"/>
      <c r="L8" s="33"/>
      <c r="M8" s="147"/>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61" s="14" customFormat="1" ht="12" customHeight="1" x14ac:dyDescent="0.2">
      <c r="A9" s="149">
        <v>1</v>
      </c>
      <c r="B9" s="33">
        <f t="shared" ref="B9:C9" si="18">B6+6000</f>
        <v>33900</v>
      </c>
      <c r="C9" s="33">
        <f t="shared" si="18"/>
        <v>33900</v>
      </c>
      <c r="D9" s="33">
        <f t="shared" ref="D9:E9" si="19">D6+6000</f>
        <v>33900</v>
      </c>
      <c r="E9" s="33">
        <f t="shared" si="19"/>
        <v>33900</v>
      </c>
      <c r="F9" s="33">
        <f t="shared" ref="F9:J9" si="20">F6+6000</f>
        <v>33900</v>
      </c>
      <c r="G9" s="33">
        <f t="shared" ref="G9:H9" si="21">G6+6000</f>
        <v>33900</v>
      </c>
      <c r="H9" s="33">
        <f t="shared" si="21"/>
        <v>29900</v>
      </c>
      <c r="I9" s="33">
        <f t="shared" ref="I9" si="22">I6+6000</f>
        <v>28900</v>
      </c>
      <c r="J9" s="33">
        <f t="shared" si="20"/>
        <v>29900</v>
      </c>
      <c r="K9" s="33">
        <f>K6+4000</f>
        <v>27900</v>
      </c>
      <c r="L9" s="33">
        <f>L6+4000</f>
        <v>22900</v>
      </c>
      <c r="M9" s="147">
        <f>M6+4000</f>
        <v>25900</v>
      </c>
      <c r="N9" s="147">
        <f t="shared" ref="N9:V9" si="23">N6+4000</f>
        <v>25900</v>
      </c>
      <c r="O9" s="147">
        <f t="shared" si="23"/>
        <v>19900</v>
      </c>
      <c r="P9" s="147">
        <f t="shared" si="23"/>
        <v>19900</v>
      </c>
      <c r="Q9" s="147">
        <f t="shared" si="23"/>
        <v>15900</v>
      </c>
      <c r="R9" s="147">
        <f t="shared" ref="R9" si="24">R6+4000</f>
        <v>15900</v>
      </c>
      <c r="S9" s="147">
        <f t="shared" si="23"/>
        <v>13100</v>
      </c>
      <c r="T9" s="147">
        <f t="shared" ref="T9" si="25">T6+4000</f>
        <v>15900</v>
      </c>
      <c r="U9" s="147">
        <f t="shared" si="23"/>
        <v>13100</v>
      </c>
      <c r="V9" s="215">
        <f t="shared" si="23"/>
        <v>11900</v>
      </c>
      <c r="W9" s="33">
        <f>W6+2000</f>
        <v>9900</v>
      </c>
      <c r="X9" s="33">
        <f t="shared" ref="X9:AG9" si="26">X6+2000</f>
        <v>7600</v>
      </c>
      <c r="Y9" s="33">
        <f t="shared" ref="Y9:AA9" si="27">Y6+2000</f>
        <v>8600</v>
      </c>
      <c r="Z9" s="33">
        <f t="shared" si="27"/>
        <v>7600</v>
      </c>
      <c r="AA9" s="33">
        <f t="shared" si="27"/>
        <v>8600</v>
      </c>
      <c r="AB9" s="33">
        <f t="shared" si="26"/>
        <v>7600</v>
      </c>
      <c r="AC9" s="33">
        <f t="shared" si="26"/>
        <v>7600</v>
      </c>
      <c r="AD9" s="33">
        <f t="shared" si="26"/>
        <v>7900</v>
      </c>
      <c r="AE9" s="33">
        <f t="shared" si="26"/>
        <v>9000</v>
      </c>
      <c r="AF9" s="33">
        <f t="shared" si="26"/>
        <v>7600</v>
      </c>
      <c r="AG9" s="33">
        <f t="shared" si="26"/>
        <v>9000</v>
      </c>
      <c r="AH9" s="33">
        <f t="shared" ref="AH9:BI9" si="28">AH6+2000</f>
        <v>7600</v>
      </c>
      <c r="AI9" s="33">
        <f t="shared" si="28"/>
        <v>8600</v>
      </c>
      <c r="AJ9" s="33">
        <f t="shared" si="28"/>
        <v>7600</v>
      </c>
      <c r="AK9" s="33">
        <f t="shared" si="28"/>
        <v>8600</v>
      </c>
      <c r="AL9" s="33">
        <f t="shared" si="28"/>
        <v>7600</v>
      </c>
      <c r="AM9" s="33">
        <f t="shared" si="28"/>
        <v>11100</v>
      </c>
      <c r="AN9" s="33">
        <f t="shared" si="28"/>
        <v>11100</v>
      </c>
      <c r="AO9" s="33">
        <f t="shared" si="28"/>
        <v>9000</v>
      </c>
      <c r="AP9" s="33">
        <f t="shared" ref="AP9" si="29">AP6+2000</f>
        <v>11100</v>
      </c>
      <c r="AQ9" s="33">
        <f t="shared" si="28"/>
        <v>9000</v>
      </c>
      <c r="AR9" s="33">
        <f t="shared" si="28"/>
        <v>9000</v>
      </c>
      <c r="AS9" s="33">
        <f t="shared" si="28"/>
        <v>8000</v>
      </c>
      <c r="AT9" s="33">
        <f t="shared" si="28"/>
        <v>15900</v>
      </c>
      <c r="AU9" s="33">
        <f t="shared" si="28"/>
        <v>8000</v>
      </c>
      <c r="AV9" s="33">
        <f t="shared" si="28"/>
        <v>15900</v>
      </c>
      <c r="AW9" s="33">
        <f t="shared" si="28"/>
        <v>15900</v>
      </c>
      <c r="AX9" s="33">
        <f t="shared" si="28"/>
        <v>13900</v>
      </c>
      <c r="AY9" s="33">
        <f t="shared" si="28"/>
        <v>13900</v>
      </c>
      <c r="AZ9" s="147">
        <f t="shared" si="28"/>
        <v>13900</v>
      </c>
      <c r="BA9" s="147">
        <f t="shared" si="28"/>
        <v>13900</v>
      </c>
      <c r="BB9" s="147">
        <f t="shared" si="28"/>
        <v>13900</v>
      </c>
      <c r="BC9" s="147">
        <f t="shared" si="28"/>
        <v>13900</v>
      </c>
      <c r="BD9" s="147">
        <f t="shared" si="28"/>
        <v>13900</v>
      </c>
      <c r="BE9" s="147">
        <f t="shared" si="28"/>
        <v>13900</v>
      </c>
      <c r="BF9" s="147">
        <f t="shared" si="28"/>
        <v>13900</v>
      </c>
      <c r="BG9" s="147">
        <f t="shared" si="28"/>
        <v>12900</v>
      </c>
      <c r="BH9" s="147">
        <f t="shared" si="28"/>
        <v>12900</v>
      </c>
      <c r="BI9" s="147">
        <f t="shared" si="28"/>
        <v>12900</v>
      </c>
    </row>
    <row r="10" spans="1:61" s="14" customFormat="1" ht="12" customHeight="1" x14ac:dyDescent="0.2">
      <c r="A10" s="149">
        <v>2</v>
      </c>
      <c r="B10" s="33">
        <f t="shared" ref="B10:D10" si="30">B9+1500</f>
        <v>35400</v>
      </c>
      <c r="C10" s="33">
        <f t="shared" si="30"/>
        <v>35400</v>
      </c>
      <c r="D10" s="33">
        <f t="shared" si="30"/>
        <v>35400</v>
      </c>
      <c r="E10" s="33">
        <f t="shared" ref="E10" si="31">E9+1500</f>
        <v>35400</v>
      </c>
      <c r="F10" s="33">
        <f t="shared" ref="F10:J10" si="32">F9+1500</f>
        <v>35400</v>
      </c>
      <c r="G10" s="33">
        <f t="shared" ref="G10:H10" si="33">G9+1500</f>
        <v>35400</v>
      </c>
      <c r="H10" s="33">
        <f t="shared" si="33"/>
        <v>31400</v>
      </c>
      <c r="I10" s="33">
        <f t="shared" ref="I10" si="34">I9+1500</f>
        <v>30400</v>
      </c>
      <c r="J10" s="33">
        <f t="shared" si="32"/>
        <v>31400</v>
      </c>
      <c r="K10" s="33">
        <f t="shared" ref="K10:L10" si="35">K9+1500</f>
        <v>29400</v>
      </c>
      <c r="L10" s="33">
        <f t="shared" si="35"/>
        <v>24400</v>
      </c>
      <c r="M10" s="147">
        <f t="shared" ref="M10" si="36">M9+1500</f>
        <v>27400</v>
      </c>
      <c r="N10" s="147">
        <f t="shared" ref="N10" si="37">N9+1500</f>
        <v>27400</v>
      </c>
      <c r="O10" s="147">
        <f t="shared" ref="O10" si="38">O9+1500</f>
        <v>21400</v>
      </c>
      <c r="P10" s="147">
        <f t="shared" ref="P10" si="39">P9+1500</f>
        <v>21400</v>
      </c>
      <c r="Q10" s="147">
        <f t="shared" ref="Q10:R10" si="40">Q9+1500</f>
        <v>17400</v>
      </c>
      <c r="R10" s="147">
        <f t="shared" si="40"/>
        <v>17400</v>
      </c>
      <c r="S10" s="147">
        <f t="shared" ref="S10:U10" si="41">S9+1500</f>
        <v>14600</v>
      </c>
      <c r="T10" s="147">
        <f t="shared" ref="T10" si="42">T9+1500</f>
        <v>17400</v>
      </c>
      <c r="U10" s="147">
        <f t="shared" si="41"/>
        <v>14600</v>
      </c>
      <c r="V10" s="215">
        <f t="shared" ref="V10:AF10" si="43">V9+1500</f>
        <v>13400</v>
      </c>
      <c r="W10" s="33">
        <f t="shared" si="43"/>
        <v>11400</v>
      </c>
      <c r="X10" s="33">
        <f t="shared" si="43"/>
        <v>9100</v>
      </c>
      <c r="Y10" s="33">
        <f t="shared" ref="Y10:AA10" si="44">Y9+1500</f>
        <v>10100</v>
      </c>
      <c r="Z10" s="33">
        <f t="shared" si="44"/>
        <v>9100</v>
      </c>
      <c r="AA10" s="33">
        <f t="shared" si="44"/>
        <v>10100</v>
      </c>
      <c r="AB10" s="33">
        <f t="shared" si="43"/>
        <v>9100</v>
      </c>
      <c r="AC10" s="33">
        <f t="shared" si="43"/>
        <v>9100</v>
      </c>
      <c r="AD10" s="33">
        <f t="shared" si="43"/>
        <v>9400</v>
      </c>
      <c r="AE10" s="33">
        <f t="shared" si="43"/>
        <v>10500</v>
      </c>
      <c r="AF10" s="33">
        <f t="shared" si="43"/>
        <v>9100</v>
      </c>
      <c r="AG10" s="33">
        <f t="shared" ref="AG10:BH10" si="45">AG9+1500</f>
        <v>10500</v>
      </c>
      <c r="AH10" s="33">
        <f t="shared" si="45"/>
        <v>9100</v>
      </c>
      <c r="AI10" s="33">
        <f t="shared" si="45"/>
        <v>10100</v>
      </c>
      <c r="AJ10" s="33">
        <f t="shared" si="45"/>
        <v>9100</v>
      </c>
      <c r="AK10" s="33">
        <f t="shared" si="45"/>
        <v>10100</v>
      </c>
      <c r="AL10" s="33">
        <f t="shared" si="45"/>
        <v>9100</v>
      </c>
      <c r="AM10" s="33">
        <f t="shared" si="45"/>
        <v>12600</v>
      </c>
      <c r="AN10" s="33">
        <f t="shared" si="45"/>
        <v>12600</v>
      </c>
      <c r="AO10" s="33">
        <f t="shared" si="45"/>
        <v>10500</v>
      </c>
      <c r="AP10" s="33">
        <f t="shared" ref="AP10" si="46">AP9+1500</f>
        <v>12600</v>
      </c>
      <c r="AQ10" s="33">
        <f t="shared" si="45"/>
        <v>10500</v>
      </c>
      <c r="AR10" s="33">
        <f t="shared" si="45"/>
        <v>10500</v>
      </c>
      <c r="AS10" s="33">
        <f t="shared" si="45"/>
        <v>9500</v>
      </c>
      <c r="AT10" s="33">
        <f t="shared" si="45"/>
        <v>17400</v>
      </c>
      <c r="AU10" s="33">
        <f t="shared" si="45"/>
        <v>9500</v>
      </c>
      <c r="AV10" s="33">
        <f t="shared" si="45"/>
        <v>17400</v>
      </c>
      <c r="AW10" s="33">
        <f t="shared" si="45"/>
        <v>17400</v>
      </c>
      <c r="AX10" s="33">
        <f t="shared" si="45"/>
        <v>15400</v>
      </c>
      <c r="AY10" s="33">
        <f t="shared" si="45"/>
        <v>15400</v>
      </c>
      <c r="AZ10" s="147">
        <f t="shared" si="45"/>
        <v>15400</v>
      </c>
      <c r="BA10" s="147">
        <f t="shared" si="45"/>
        <v>15400</v>
      </c>
      <c r="BB10" s="147">
        <f t="shared" si="45"/>
        <v>15400</v>
      </c>
      <c r="BC10" s="147">
        <f t="shared" si="45"/>
        <v>15400</v>
      </c>
      <c r="BD10" s="147">
        <f t="shared" si="45"/>
        <v>15400</v>
      </c>
      <c r="BE10" s="147">
        <f t="shared" si="45"/>
        <v>15400</v>
      </c>
      <c r="BF10" s="147">
        <f t="shared" si="45"/>
        <v>15400</v>
      </c>
      <c r="BG10" s="147">
        <f t="shared" si="45"/>
        <v>14400</v>
      </c>
      <c r="BH10" s="147">
        <f t="shared" si="45"/>
        <v>14400</v>
      </c>
      <c r="BI10" s="147">
        <f t="shared" ref="BI10" si="47">BI9+1500</f>
        <v>14400</v>
      </c>
    </row>
    <row r="11" spans="1:61" s="14" customFormat="1" ht="12" customHeight="1" x14ac:dyDescent="0.2">
      <c r="A11" s="208" t="s">
        <v>151</v>
      </c>
      <c r="B11" s="33"/>
      <c r="C11" s="33"/>
      <c r="D11" s="33"/>
      <c r="E11" s="33"/>
      <c r="F11" s="33"/>
      <c r="G11" s="33"/>
      <c r="H11" s="33"/>
      <c r="I11" s="33"/>
      <c r="J11" s="33"/>
      <c r="K11" s="33"/>
      <c r="L11" s="33"/>
      <c r="M11" s="147"/>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row>
    <row r="12" spans="1:61" s="14" customFormat="1" ht="12" customHeight="1" x14ac:dyDescent="0.2">
      <c r="A12" s="149">
        <v>1</v>
      </c>
      <c r="B12" s="33">
        <f t="shared" ref="B12:C12" si="48">B6+9000</f>
        <v>36900</v>
      </c>
      <c r="C12" s="33">
        <f t="shared" si="48"/>
        <v>36900</v>
      </c>
      <c r="D12" s="33">
        <f t="shared" ref="D12:E12" si="49">D6+9000</f>
        <v>36900</v>
      </c>
      <c r="E12" s="33">
        <f t="shared" si="49"/>
        <v>36900</v>
      </c>
      <c r="F12" s="33">
        <f t="shared" ref="F12:J12" si="50">F6+9000</f>
        <v>36900</v>
      </c>
      <c r="G12" s="33">
        <f t="shared" ref="G12:H12" si="51">G6+9000</f>
        <v>36900</v>
      </c>
      <c r="H12" s="33">
        <f t="shared" si="51"/>
        <v>32900</v>
      </c>
      <c r="I12" s="33">
        <f t="shared" ref="I12" si="52">I6+9000</f>
        <v>31900</v>
      </c>
      <c r="J12" s="33">
        <f t="shared" si="50"/>
        <v>32900</v>
      </c>
      <c r="K12" s="33">
        <f>K6+6600</f>
        <v>30500</v>
      </c>
      <c r="L12" s="33">
        <f>L6+6600</f>
        <v>25500</v>
      </c>
      <c r="M12" s="147">
        <f>M6+6600</f>
        <v>28500</v>
      </c>
      <c r="N12" s="147">
        <f t="shared" ref="N12:V12" si="53">N6+6600</f>
        <v>28500</v>
      </c>
      <c r="O12" s="147">
        <f t="shared" si="53"/>
        <v>22500</v>
      </c>
      <c r="P12" s="147">
        <f t="shared" si="53"/>
        <v>22500</v>
      </c>
      <c r="Q12" s="147">
        <f t="shared" si="53"/>
        <v>18500</v>
      </c>
      <c r="R12" s="147">
        <f t="shared" ref="R12" si="54">R6+6600</f>
        <v>18500</v>
      </c>
      <c r="S12" s="147">
        <f t="shared" si="53"/>
        <v>15700</v>
      </c>
      <c r="T12" s="147">
        <f t="shared" ref="T12" si="55">T6+6600</f>
        <v>18500</v>
      </c>
      <c r="U12" s="147">
        <f t="shared" si="53"/>
        <v>15700</v>
      </c>
      <c r="V12" s="215">
        <f t="shared" si="53"/>
        <v>14500</v>
      </c>
      <c r="W12" s="33">
        <f t="shared" ref="W12:AG12" si="56">W6+3000</f>
        <v>10900</v>
      </c>
      <c r="X12" s="33">
        <f t="shared" si="56"/>
        <v>8600</v>
      </c>
      <c r="Y12" s="33">
        <f t="shared" ref="Y12:AA12" si="57">Y6+3000</f>
        <v>9600</v>
      </c>
      <c r="Z12" s="33">
        <f t="shared" si="57"/>
        <v>8600</v>
      </c>
      <c r="AA12" s="33">
        <f t="shared" si="57"/>
        <v>9600</v>
      </c>
      <c r="AB12" s="33">
        <f t="shared" si="56"/>
        <v>8600</v>
      </c>
      <c r="AC12" s="33">
        <f t="shared" si="56"/>
        <v>8600</v>
      </c>
      <c r="AD12" s="33">
        <f t="shared" si="56"/>
        <v>8900</v>
      </c>
      <c r="AE12" s="33">
        <f t="shared" si="56"/>
        <v>10000</v>
      </c>
      <c r="AF12" s="33">
        <f t="shared" si="56"/>
        <v>8600</v>
      </c>
      <c r="AG12" s="33">
        <f t="shared" si="56"/>
        <v>10000</v>
      </c>
      <c r="AH12" s="33">
        <f t="shared" ref="AH12:BI12" si="58">AH6+3000</f>
        <v>8600</v>
      </c>
      <c r="AI12" s="33">
        <f t="shared" si="58"/>
        <v>9600</v>
      </c>
      <c r="AJ12" s="33">
        <f t="shared" si="58"/>
        <v>8600</v>
      </c>
      <c r="AK12" s="33">
        <f t="shared" si="58"/>
        <v>9600</v>
      </c>
      <c r="AL12" s="33">
        <f t="shared" si="58"/>
        <v>8600</v>
      </c>
      <c r="AM12" s="33">
        <f t="shared" si="58"/>
        <v>12100</v>
      </c>
      <c r="AN12" s="33">
        <f t="shared" si="58"/>
        <v>12100</v>
      </c>
      <c r="AO12" s="33">
        <f t="shared" si="58"/>
        <v>10000</v>
      </c>
      <c r="AP12" s="33">
        <f t="shared" ref="AP12" si="59">AP6+3000</f>
        <v>12100</v>
      </c>
      <c r="AQ12" s="33">
        <f t="shared" si="58"/>
        <v>10000</v>
      </c>
      <c r="AR12" s="33">
        <f t="shared" si="58"/>
        <v>10000</v>
      </c>
      <c r="AS12" s="33">
        <f t="shared" si="58"/>
        <v>9000</v>
      </c>
      <c r="AT12" s="33">
        <f t="shared" si="58"/>
        <v>16900</v>
      </c>
      <c r="AU12" s="33">
        <f t="shared" si="58"/>
        <v>9000</v>
      </c>
      <c r="AV12" s="33">
        <f t="shared" si="58"/>
        <v>16900</v>
      </c>
      <c r="AW12" s="33">
        <f t="shared" si="58"/>
        <v>16900</v>
      </c>
      <c r="AX12" s="33">
        <f t="shared" si="58"/>
        <v>14900</v>
      </c>
      <c r="AY12" s="33">
        <f t="shared" si="58"/>
        <v>14900</v>
      </c>
      <c r="AZ12" s="147">
        <f t="shared" si="58"/>
        <v>14900</v>
      </c>
      <c r="BA12" s="147">
        <f t="shared" si="58"/>
        <v>14900</v>
      </c>
      <c r="BB12" s="147">
        <f t="shared" si="58"/>
        <v>14900</v>
      </c>
      <c r="BC12" s="147">
        <f t="shared" si="58"/>
        <v>14900</v>
      </c>
      <c r="BD12" s="147">
        <f t="shared" si="58"/>
        <v>14900</v>
      </c>
      <c r="BE12" s="147">
        <f t="shared" si="58"/>
        <v>14900</v>
      </c>
      <c r="BF12" s="147">
        <f t="shared" si="58"/>
        <v>14900</v>
      </c>
      <c r="BG12" s="147">
        <f t="shared" si="58"/>
        <v>13900</v>
      </c>
      <c r="BH12" s="147">
        <f t="shared" si="58"/>
        <v>13900</v>
      </c>
      <c r="BI12" s="147">
        <f t="shared" si="58"/>
        <v>13900</v>
      </c>
    </row>
    <row r="13" spans="1:61" s="14" customFormat="1" ht="12" customHeight="1" x14ac:dyDescent="0.2">
      <c r="A13" s="149">
        <v>2</v>
      </c>
      <c r="B13" s="33">
        <f t="shared" ref="B13:D13" si="60">B12+1500</f>
        <v>38400</v>
      </c>
      <c r="C13" s="33">
        <f t="shared" si="60"/>
        <v>38400</v>
      </c>
      <c r="D13" s="33">
        <f t="shared" si="60"/>
        <v>38400</v>
      </c>
      <c r="E13" s="33">
        <f t="shared" ref="E13" si="61">E12+1500</f>
        <v>38400</v>
      </c>
      <c r="F13" s="33">
        <f t="shared" ref="F13:J13" si="62">F12+1500</f>
        <v>38400</v>
      </c>
      <c r="G13" s="33">
        <f t="shared" ref="G13:H13" si="63">G12+1500</f>
        <v>38400</v>
      </c>
      <c r="H13" s="33">
        <f t="shared" si="63"/>
        <v>34400</v>
      </c>
      <c r="I13" s="33">
        <f t="shared" ref="I13" si="64">I12+1500</f>
        <v>33400</v>
      </c>
      <c r="J13" s="33">
        <f t="shared" si="62"/>
        <v>34400</v>
      </c>
      <c r="K13" s="33">
        <f t="shared" ref="K13:L13" si="65">K12+1500</f>
        <v>32000</v>
      </c>
      <c r="L13" s="33">
        <f t="shared" si="65"/>
        <v>27000</v>
      </c>
      <c r="M13" s="147">
        <f t="shared" ref="M13" si="66">M12+1500</f>
        <v>30000</v>
      </c>
      <c r="N13" s="147">
        <f t="shared" ref="N13" si="67">N12+1500</f>
        <v>30000</v>
      </c>
      <c r="O13" s="147">
        <f t="shared" ref="O13" si="68">O12+1500</f>
        <v>24000</v>
      </c>
      <c r="P13" s="147">
        <f t="shared" ref="P13" si="69">P12+1500</f>
        <v>24000</v>
      </c>
      <c r="Q13" s="147">
        <f t="shared" ref="Q13:R13" si="70">Q12+1500</f>
        <v>20000</v>
      </c>
      <c r="R13" s="147">
        <f t="shared" si="70"/>
        <v>20000</v>
      </c>
      <c r="S13" s="147">
        <f t="shared" ref="S13:U13" si="71">S12+1500</f>
        <v>17200</v>
      </c>
      <c r="T13" s="147">
        <f t="shared" ref="T13" si="72">T12+1500</f>
        <v>20000</v>
      </c>
      <c r="U13" s="147">
        <f t="shared" si="71"/>
        <v>17200</v>
      </c>
      <c r="V13" s="215">
        <f t="shared" ref="V13:AF13" si="73">V12+1500</f>
        <v>16000</v>
      </c>
      <c r="W13" s="33">
        <f t="shared" si="73"/>
        <v>12400</v>
      </c>
      <c r="X13" s="33">
        <f t="shared" si="73"/>
        <v>10100</v>
      </c>
      <c r="Y13" s="33">
        <f t="shared" ref="Y13:AA13" si="74">Y12+1500</f>
        <v>11100</v>
      </c>
      <c r="Z13" s="33">
        <f t="shared" si="74"/>
        <v>10100</v>
      </c>
      <c r="AA13" s="33">
        <f t="shared" si="74"/>
        <v>11100</v>
      </c>
      <c r="AB13" s="33">
        <f t="shared" si="73"/>
        <v>10100</v>
      </c>
      <c r="AC13" s="33">
        <f t="shared" si="73"/>
        <v>10100</v>
      </c>
      <c r="AD13" s="33">
        <f t="shared" si="73"/>
        <v>10400</v>
      </c>
      <c r="AE13" s="33">
        <f t="shared" si="73"/>
        <v>11500</v>
      </c>
      <c r="AF13" s="33">
        <f t="shared" si="73"/>
        <v>10100</v>
      </c>
      <c r="AG13" s="33">
        <f t="shared" ref="AG13:BH13" si="75">AG12+1500</f>
        <v>11500</v>
      </c>
      <c r="AH13" s="33">
        <f t="shared" si="75"/>
        <v>10100</v>
      </c>
      <c r="AI13" s="33">
        <f t="shared" si="75"/>
        <v>11100</v>
      </c>
      <c r="AJ13" s="33">
        <f t="shared" si="75"/>
        <v>10100</v>
      </c>
      <c r="AK13" s="33">
        <f t="shared" si="75"/>
        <v>11100</v>
      </c>
      <c r="AL13" s="33">
        <f t="shared" si="75"/>
        <v>10100</v>
      </c>
      <c r="AM13" s="33">
        <f t="shared" si="75"/>
        <v>13600</v>
      </c>
      <c r="AN13" s="33">
        <f t="shared" si="75"/>
        <v>13600</v>
      </c>
      <c r="AO13" s="33">
        <f t="shared" si="75"/>
        <v>11500</v>
      </c>
      <c r="AP13" s="33">
        <f t="shared" ref="AP13" si="76">AP12+1500</f>
        <v>13600</v>
      </c>
      <c r="AQ13" s="33">
        <f t="shared" si="75"/>
        <v>11500</v>
      </c>
      <c r="AR13" s="33">
        <f t="shared" si="75"/>
        <v>11500</v>
      </c>
      <c r="AS13" s="33">
        <f t="shared" si="75"/>
        <v>10500</v>
      </c>
      <c r="AT13" s="33">
        <f t="shared" si="75"/>
        <v>18400</v>
      </c>
      <c r="AU13" s="33">
        <f t="shared" si="75"/>
        <v>10500</v>
      </c>
      <c r="AV13" s="33">
        <f t="shared" si="75"/>
        <v>18400</v>
      </c>
      <c r="AW13" s="33">
        <f t="shared" si="75"/>
        <v>18400</v>
      </c>
      <c r="AX13" s="33">
        <f t="shared" si="75"/>
        <v>16400</v>
      </c>
      <c r="AY13" s="33">
        <f t="shared" si="75"/>
        <v>16400</v>
      </c>
      <c r="AZ13" s="147">
        <f t="shared" si="75"/>
        <v>16400</v>
      </c>
      <c r="BA13" s="147">
        <f t="shared" si="75"/>
        <v>16400</v>
      </c>
      <c r="BB13" s="147">
        <f t="shared" si="75"/>
        <v>16400</v>
      </c>
      <c r="BC13" s="147">
        <f t="shared" si="75"/>
        <v>16400</v>
      </c>
      <c r="BD13" s="147">
        <f t="shared" si="75"/>
        <v>16400</v>
      </c>
      <c r="BE13" s="147">
        <f t="shared" si="75"/>
        <v>16400</v>
      </c>
      <c r="BF13" s="147">
        <f t="shared" si="75"/>
        <v>16400</v>
      </c>
      <c r="BG13" s="147">
        <f t="shared" si="75"/>
        <v>15400</v>
      </c>
      <c r="BH13" s="147">
        <f t="shared" si="75"/>
        <v>15400</v>
      </c>
      <c r="BI13" s="147">
        <f t="shared" ref="BI13" si="77">BI12+1500</f>
        <v>15400</v>
      </c>
    </row>
    <row r="14" spans="1:61" s="14" customFormat="1" ht="12" customHeight="1" x14ac:dyDescent="0.2">
      <c r="A14" s="208" t="s">
        <v>55</v>
      </c>
      <c r="B14" s="33"/>
      <c r="C14" s="33"/>
      <c r="D14" s="33"/>
      <c r="E14" s="33"/>
      <c r="F14" s="33"/>
      <c r="G14" s="33"/>
      <c r="H14" s="33"/>
      <c r="I14" s="33"/>
      <c r="J14" s="33"/>
      <c r="K14" s="33"/>
      <c r="L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row>
    <row r="15" spans="1:61" s="14" customFormat="1" ht="12" customHeight="1" x14ac:dyDescent="0.2">
      <c r="A15" s="149">
        <v>1</v>
      </c>
      <c r="B15" s="33">
        <f t="shared" ref="B15:C15" si="78">B6+11600</f>
        <v>39500</v>
      </c>
      <c r="C15" s="33">
        <f t="shared" si="78"/>
        <v>39500</v>
      </c>
      <c r="D15" s="33">
        <f t="shared" ref="D15:E15" si="79">D6+11600</f>
        <v>39500</v>
      </c>
      <c r="E15" s="33">
        <f t="shared" si="79"/>
        <v>39500</v>
      </c>
      <c r="F15" s="33">
        <f t="shared" ref="F15" si="80">F6+11600</f>
        <v>39500</v>
      </c>
      <c r="G15" s="33">
        <f t="shared" ref="G15:H15" si="81">G6+11600</f>
        <v>39500</v>
      </c>
      <c r="H15" s="33">
        <f t="shared" si="81"/>
        <v>35500</v>
      </c>
      <c r="I15" s="33">
        <f t="shared" ref="I15" si="82">I6+11600</f>
        <v>34500</v>
      </c>
      <c r="J15" s="33">
        <f t="shared" ref="J15" si="83">J6+11600</f>
        <v>35500</v>
      </c>
      <c r="K15" s="33">
        <f>K6+8000</f>
        <v>31900</v>
      </c>
      <c r="L15" s="33">
        <f>L6+8000</f>
        <v>26900</v>
      </c>
      <c r="M15" s="147">
        <f>M6+8000</f>
        <v>29900</v>
      </c>
      <c r="N15" s="147">
        <f t="shared" ref="N15:V15" si="84">N6+8000</f>
        <v>29900</v>
      </c>
      <c r="O15" s="147">
        <f t="shared" si="84"/>
        <v>23900</v>
      </c>
      <c r="P15" s="147">
        <f t="shared" si="84"/>
        <v>23900</v>
      </c>
      <c r="Q15" s="147">
        <f t="shared" si="84"/>
        <v>19900</v>
      </c>
      <c r="R15" s="147">
        <f t="shared" ref="R15" si="85">R6+8000</f>
        <v>19900</v>
      </c>
      <c r="S15" s="147">
        <f t="shared" si="84"/>
        <v>17100</v>
      </c>
      <c r="T15" s="147">
        <f t="shared" ref="T15" si="86">T6+8000</f>
        <v>19900</v>
      </c>
      <c r="U15" s="147">
        <f t="shared" si="84"/>
        <v>17100</v>
      </c>
      <c r="V15" s="215">
        <f t="shared" si="84"/>
        <v>15900</v>
      </c>
      <c r="W15" s="33">
        <f>W6+6600</f>
        <v>14500</v>
      </c>
      <c r="X15" s="33">
        <f t="shared" ref="X15:AU15" si="87">X6+6600</f>
        <v>12200</v>
      </c>
      <c r="Y15" s="33">
        <f t="shared" ref="Y15:AA15" si="88">Y6+6600</f>
        <v>13200</v>
      </c>
      <c r="Z15" s="33">
        <f t="shared" si="88"/>
        <v>12200</v>
      </c>
      <c r="AA15" s="33">
        <f t="shared" si="88"/>
        <v>13200</v>
      </c>
      <c r="AB15" s="33">
        <f t="shared" si="87"/>
        <v>12200</v>
      </c>
      <c r="AC15" s="33">
        <f t="shared" si="87"/>
        <v>12200</v>
      </c>
      <c r="AD15" s="33">
        <f t="shared" si="87"/>
        <v>12500</v>
      </c>
      <c r="AE15" s="33">
        <f t="shared" si="87"/>
        <v>13600</v>
      </c>
      <c r="AF15" s="33">
        <f t="shared" si="87"/>
        <v>12200</v>
      </c>
      <c r="AG15" s="33">
        <f t="shared" si="87"/>
        <v>13600</v>
      </c>
      <c r="AH15" s="33">
        <f t="shared" si="87"/>
        <v>12200</v>
      </c>
      <c r="AI15" s="33">
        <f t="shared" si="87"/>
        <v>13200</v>
      </c>
      <c r="AJ15" s="33">
        <f t="shared" si="87"/>
        <v>12200</v>
      </c>
      <c r="AK15" s="33">
        <f t="shared" si="87"/>
        <v>13200</v>
      </c>
      <c r="AL15" s="33">
        <f t="shared" si="87"/>
        <v>12200</v>
      </c>
      <c r="AM15" s="33">
        <f t="shared" si="87"/>
        <v>15700</v>
      </c>
      <c r="AN15" s="33">
        <f t="shared" si="87"/>
        <v>15700</v>
      </c>
      <c r="AO15" s="33">
        <f t="shared" si="87"/>
        <v>13600</v>
      </c>
      <c r="AP15" s="33">
        <f t="shared" ref="AP15" si="89">AP6+6600</f>
        <v>15700</v>
      </c>
      <c r="AQ15" s="33">
        <f t="shared" si="87"/>
        <v>13600</v>
      </c>
      <c r="AR15" s="33">
        <f t="shared" si="87"/>
        <v>13600</v>
      </c>
      <c r="AS15" s="33">
        <f t="shared" si="87"/>
        <v>12600</v>
      </c>
      <c r="AT15" s="33">
        <f t="shared" si="87"/>
        <v>20500</v>
      </c>
      <c r="AU15" s="33">
        <f t="shared" si="87"/>
        <v>12600</v>
      </c>
      <c r="AV15" s="33">
        <f>AV6+7600</f>
        <v>21500</v>
      </c>
      <c r="AW15" s="33">
        <f t="shared" ref="AW15:BI15" si="90">AW6+7600</f>
        <v>21500</v>
      </c>
      <c r="AX15" s="33">
        <f t="shared" si="90"/>
        <v>19500</v>
      </c>
      <c r="AY15" s="33">
        <f t="shared" si="90"/>
        <v>19500</v>
      </c>
      <c r="AZ15" s="147">
        <f t="shared" si="90"/>
        <v>19500</v>
      </c>
      <c r="BA15" s="147">
        <f t="shared" si="90"/>
        <v>19500</v>
      </c>
      <c r="BB15" s="147">
        <f t="shared" si="90"/>
        <v>19500</v>
      </c>
      <c r="BC15" s="147">
        <f t="shared" si="90"/>
        <v>19500</v>
      </c>
      <c r="BD15" s="147">
        <f t="shared" si="90"/>
        <v>19500</v>
      </c>
      <c r="BE15" s="147">
        <f t="shared" si="90"/>
        <v>19500</v>
      </c>
      <c r="BF15" s="147">
        <f t="shared" si="90"/>
        <v>19500</v>
      </c>
      <c r="BG15" s="147">
        <f t="shared" si="90"/>
        <v>18500</v>
      </c>
      <c r="BH15" s="147">
        <f t="shared" si="90"/>
        <v>18500</v>
      </c>
      <c r="BI15" s="147">
        <f t="shared" si="90"/>
        <v>18500</v>
      </c>
    </row>
    <row r="16" spans="1:61" s="14" customFormat="1" ht="12" customHeight="1" x14ac:dyDescent="0.2">
      <c r="A16" s="149">
        <v>2</v>
      </c>
      <c r="B16" s="33">
        <f t="shared" ref="B16:D16" si="91">B15+1500</f>
        <v>41000</v>
      </c>
      <c r="C16" s="33">
        <f t="shared" si="91"/>
        <v>41000</v>
      </c>
      <c r="D16" s="33">
        <f t="shared" si="91"/>
        <v>41000</v>
      </c>
      <c r="E16" s="33">
        <f t="shared" ref="E16" si="92">E15+1500</f>
        <v>41000</v>
      </c>
      <c r="F16" s="33">
        <f t="shared" ref="F16:G16" si="93">F15+1500</f>
        <v>41000</v>
      </c>
      <c r="G16" s="33">
        <f t="shared" si="93"/>
        <v>41000</v>
      </c>
      <c r="H16" s="33">
        <f t="shared" ref="H16:I16" si="94">H15+1500</f>
        <v>37000</v>
      </c>
      <c r="I16" s="33">
        <f t="shared" si="94"/>
        <v>36000</v>
      </c>
      <c r="J16" s="33">
        <f t="shared" ref="J16:K16" si="95">J15+1500</f>
        <v>37000</v>
      </c>
      <c r="K16" s="33">
        <f t="shared" si="95"/>
        <v>33400</v>
      </c>
      <c r="L16" s="33">
        <f t="shared" ref="L16:N16" si="96">L15+1500</f>
        <v>28400</v>
      </c>
      <c r="M16" s="147">
        <f t="shared" ref="M16" si="97">M15+1500</f>
        <v>31400</v>
      </c>
      <c r="N16" s="33">
        <f t="shared" si="96"/>
        <v>31400</v>
      </c>
      <c r="O16" s="33">
        <f t="shared" ref="O16" si="98">O15+1500</f>
        <v>25400</v>
      </c>
      <c r="P16" s="33">
        <f t="shared" ref="P16" si="99">P15+1500</f>
        <v>25400</v>
      </c>
      <c r="Q16" s="33">
        <f t="shared" ref="Q16:R16" si="100">Q15+1500</f>
        <v>21400</v>
      </c>
      <c r="R16" s="33">
        <f t="shared" si="100"/>
        <v>21400</v>
      </c>
      <c r="S16" s="33">
        <f t="shared" ref="S16" si="101">S15+1500</f>
        <v>18600</v>
      </c>
      <c r="T16" s="33">
        <f t="shared" ref="T16:U16" si="102">T15+1500</f>
        <v>21400</v>
      </c>
      <c r="U16" s="33">
        <f t="shared" si="102"/>
        <v>18600</v>
      </c>
      <c r="V16" s="208">
        <f t="shared" ref="V16" si="103">V15+1500</f>
        <v>17400</v>
      </c>
      <c r="W16" s="33">
        <f>W15+1500</f>
        <v>16000</v>
      </c>
      <c r="X16" s="33">
        <f t="shared" ref="X16:BI16" si="104">X15+1500</f>
        <v>13700</v>
      </c>
      <c r="Y16" s="33">
        <f t="shared" ref="Y16:AA16" si="105">Y15+1500</f>
        <v>14700</v>
      </c>
      <c r="Z16" s="33">
        <f t="shared" si="105"/>
        <v>13700</v>
      </c>
      <c r="AA16" s="33">
        <f t="shared" si="105"/>
        <v>14700</v>
      </c>
      <c r="AB16" s="33">
        <f t="shared" si="104"/>
        <v>13700</v>
      </c>
      <c r="AC16" s="33">
        <f t="shared" si="104"/>
        <v>13700</v>
      </c>
      <c r="AD16" s="33">
        <f t="shared" si="104"/>
        <v>14000</v>
      </c>
      <c r="AE16" s="33">
        <f t="shared" si="104"/>
        <v>15100</v>
      </c>
      <c r="AF16" s="33">
        <f t="shared" si="104"/>
        <v>13700</v>
      </c>
      <c r="AG16" s="33">
        <f t="shared" si="104"/>
        <v>15100</v>
      </c>
      <c r="AH16" s="33">
        <f t="shared" si="104"/>
        <v>13700</v>
      </c>
      <c r="AI16" s="33">
        <f t="shared" si="104"/>
        <v>14700</v>
      </c>
      <c r="AJ16" s="33">
        <f t="shared" si="104"/>
        <v>13700</v>
      </c>
      <c r="AK16" s="33">
        <f t="shared" si="104"/>
        <v>14700</v>
      </c>
      <c r="AL16" s="33">
        <f t="shared" si="104"/>
        <v>13700</v>
      </c>
      <c r="AM16" s="33">
        <f t="shared" si="104"/>
        <v>17200</v>
      </c>
      <c r="AN16" s="33">
        <f t="shared" si="104"/>
        <v>17200</v>
      </c>
      <c r="AO16" s="33">
        <f t="shared" si="104"/>
        <v>15100</v>
      </c>
      <c r="AP16" s="33">
        <f t="shared" ref="AP16" si="106">AP15+1500</f>
        <v>17200</v>
      </c>
      <c r="AQ16" s="33">
        <f t="shared" si="104"/>
        <v>15100</v>
      </c>
      <c r="AR16" s="33">
        <f t="shared" si="104"/>
        <v>15100</v>
      </c>
      <c r="AS16" s="33">
        <f t="shared" si="104"/>
        <v>14100</v>
      </c>
      <c r="AT16" s="33">
        <f t="shared" si="104"/>
        <v>22000</v>
      </c>
      <c r="AU16" s="33">
        <f t="shared" si="104"/>
        <v>14100</v>
      </c>
      <c r="AV16" s="33">
        <f t="shared" si="104"/>
        <v>23000</v>
      </c>
      <c r="AW16" s="33">
        <f t="shared" si="104"/>
        <v>23000</v>
      </c>
      <c r="AX16" s="33">
        <f t="shared" si="104"/>
        <v>21000</v>
      </c>
      <c r="AY16" s="33">
        <f t="shared" si="104"/>
        <v>21000</v>
      </c>
      <c r="AZ16" s="147">
        <f t="shared" si="104"/>
        <v>21000</v>
      </c>
      <c r="BA16" s="147">
        <f t="shared" si="104"/>
        <v>21000</v>
      </c>
      <c r="BB16" s="147">
        <f t="shared" si="104"/>
        <v>21000</v>
      </c>
      <c r="BC16" s="147">
        <f t="shared" si="104"/>
        <v>21000</v>
      </c>
      <c r="BD16" s="147">
        <f t="shared" si="104"/>
        <v>21000</v>
      </c>
      <c r="BE16" s="147">
        <f t="shared" si="104"/>
        <v>21000</v>
      </c>
      <c r="BF16" s="147">
        <f t="shared" si="104"/>
        <v>21000</v>
      </c>
      <c r="BG16" s="147">
        <f t="shared" si="104"/>
        <v>20000</v>
      </c>
      <c r="BH16" s="147">
        <f t="shared" si="104"/>
        <v>20000</v>
      </c>
      <c r="BI16" s="147">
        <f t="shared" si="104"/>
        <v>20000</v>
      </c>
    </row>
    <row r="17" spans="1:61" s="14" customFormat="1" ht="12" customHeight="1" x14ac:dyDescent="0.2">
      <c r="A17" s="208" t="s">
        <v>160</v>
      </c>
      <c r="B17" s="33"/>
      <c r="C17" s="33"/>
      <c r="D17" s="33"/>
      <c r="E17" s="33"/>
      <c r="F17" s="33"/>
      <c r="G17" s="33"/>
      <c r="H17" s="33"/>
      <c r="I17" s="33"/>
      <c r="J17" s="33"/>
      <c r="K17" s="33"/>
      <c r="L17" s="33"/>
      <c r="M17" s="147"/>
      <c r="N17" s="33"/>
      <c r="O17" s="33"/>
      <c r="P17" s="33"/>
      <c r="Q17" s="33"/>
      <c r="R17" s="33"/>
      <c r="S17" s="33"/>
      <c r="T17" s="33"/>
      <c r="U17" s="33"/>
      <c r="V17" s="208"/>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row>
    <row r="18" spans="1:61" s="14" customFormat="1" ht="12" customHeight="1" x14ac:dyDescent="0.2">
      <c r="A18" s="149">
        <v>1</v>
      </c>
      <c r="B18" s="33">
        <f t="shared" ref="B18:C18" si="107">B6+15600</f>
        <v>43500</v>
      </c>
      <c r="C18" s="33">
        <f t="shared" si="107"/>
        <v>43500</v>
      </c>
      <c r="D18" s="33">
        <f t="shared" ref="D18:E18" si="108">D6+15600</f>
        <v>43500</v>
      </c>
      <c r="E18" s="33">
        <f t="shared" si="108"/>
        <v>43500</v>
      </c>
      <c r="F18" s="33">
        <f t="shared" ref="F18:J18" si="109">F6+15600</f>
        <v>43500</v>
      </c>
      <c r="G18" s="33">
        <f t="shared" ref="G18:H18" si="110">G6+15600</f>
        <v>43500</v>
      </c>
      <c r="H18" s="33">
        <f t="shared" si="110"/>
        <v>39500</v>
      </c>
      <c r="I18" s="33">
        <f t="shared" ref="I18" si="111">I6+15600</f>
        <v>38500</v>
      </c>
      <c r="J18" s="33">
        <f t="shared" si="109"/>
        <v>39500</v>
      </c>
      <c r="K18" s="33">
        <f>K6+9000</f>
        <v>32900</v>
      </c>
      <c r="L18" s="33">
        <f>L6+9000</f>
        <v>27900</v>
      </c>
      <c r="M18" s="147">
        <f>M6+9000</f>
        <v>30900</v>
      </c>
      <c r="N18" s="147">
        <f t="shared" ref="N18:V18" si="112">N6+9000</f>
        <v>30900</v>
      </c>
      <c r="O18" s="147">
        <f t="shared" si="112"/>
        <v>24900</v>
      </c>
      <c r="P18" s="147">
        <f t="shared" si="112"/>
        <v>24900</v>
      </c>
      <c r="Q18" s="147">
        <f t="shared" si="112"/>
        <v>20900</v>
      </c>
      <c r="R18" s="147">
        <f t="shared" ref="R18" si="113">R6+9000</f>
        <v>20900</v>
      </c>
      <c r="S18" s="147">
        <f t="shared" si="112"/>
        <v>18100</v>
      </c>
      <c r="T18" s="147">
        <f t="shared" ref="T18" si="114">T6+9000</f>
        <v>20900</v>
      </c>
      <c r="U18" s="147">
        <f t="shared" si="112"/>
        <v>18100</v>
      </c>
      <c r="V18" s="215">
        <f t="shared" si="112"/>
        <v>16900</v>
      </c>
      <c r="W18" s="33">
        <f>W6+7100</f>
        <v>15000</v>
      </c>
      <c r="X18" s="33">
        <f t="shared" ref="X18:AU18" si="115">X6+7100</f>
        <v>12700</v>
      </c>
      <c r="Y18" s="33">
        <f t="shared" ref="Y18:AA18" si="116">Y6+7100</f>
        <v>13700</v>
      </c>
      <c r="Z18" s="33">
        <f t="shared" si="116"/>
        <v>12700</v>
      </c>
      <c r="AA18" s="33">
        <f t="shared" si="116"/>
        <v>13700</v>
      </c>
      <c r="AB18" s="33">
        <f t="shared" si="115"/>
        <v>12700</v>
      </c>
      <c r="AC18" s="33">
        <f t="shared" si="115"/>
        <v>12700</v>
      </c>
      <c r="AD18" s="33">
        <f t="shared" si="115"/>
        <v>13000</v>
      </c>
      <c r="AE18" s="33">
        <f t="shared" si="115"/>
        <v>14100</v>
      </c>
      <c r="AF18" s="33">
        <f t="shared" si="115"/>
        <v>12700</v>
      </c>
      <c r="AG18" s="33">
        <f t="shared" si="115"/>
        <v>14100</v>
      </c>
      <c r="AH18" s="33">
        <f t="shared" si="115"/>
        <v>12700</v>
      </c>
      <c r="AI18" s="33">
        <f t="shared" si="115"/>
        <v>13700</v>
      </c>
      <c r="AJ18" s="33">
        <f t="shared" si="115"/>
        <v>12700</v>
      </c>
      <c r="AK18" s="33">
        <f t="shared" si="115"/>
        <v>13700</v>
      </c>
      <c r="AL18" s="33">
        <f t="shared" si="115"/>
        <v>12700</v>
      </c>
      <c r="AM18" s="33">
        <f t="shared" si="115"/>
        <v>16200</v>
      </c>
      <c r="AN18" s="33">
        <f t="shared" si="115"/>
        <v>16200</v>
      </c>
      <c r="AO18" s="33">
        <f t="shared" si="115"/>
        <v>14100</v>
      </c>
      <c r="AP18" s="33">
        <f t="shared" ref="AP18" si="117">AP6+7100</f>
        <v>16200</v>
      </c>
      <c r="AQ18" s="33">
        <f t="shared" si="115"/>
        <v>14100</v>
      </c>
      <c r="AR18" s="33">
        <f t="shared" si="115"/>
        <v>14100</v>
      </c>
      <c r="AS18" s="33">
        <f t="shared" si="115"/>
        <v>13100</v>
      </c>
      <c r="AT18" s="33">
        <f t="shared" si="115"/>
        <v>21000</v>
      </c>
      <c r="AU18" s="33">
        <f t="shared" si="115"/>
        <v>13100</v>
      </c>
      <c r="AV18" s="33">
        <f>AV6+9600</f>
        <v>23500</v>
      </c>
      <c r="AW18" s="33">
        <f t="shared" ref="AW18:BI18" si="118">AW6+9600</f>
        <v>23500</v>
      </c>
      <c r="AX18" s="33">
        <f t="shared" si="118"/>
        <v>21500</v>
      </c>
      <c r="AY18" s="33">
        <f t="shared" si="118"/>
        <v>21500</v>
      </c>
      <c r="AZ18" s="147">
        <f t="shared" si="118"/>
        <v>21500</v>
      </c>
      <c r="BA18" s="147">
        <f t="shared" si="118"/>
        <v>21500</v>
      </c>
      <c r="BB18" s="147">
        <f t="shared" si="118"/>
        <v>21500</v>
      </c>
      <c r="BC18" s="147">
        <f t="shared" si="118"/>
        <v>21500</v>
      </c>
      <c r="BD18" s="147">
        <f t="shared" si="118"/>
        <v>21500</v>
      </c>
      <c r="BE18" s="147">
        <f t="shared" si="118"/>
        <v>21500</v>
      </c>
      <c r="BF18" s="147">
        <f t="shared" si="118"/>
        <v>21500</v>
      </c>
      <c r="BG18" s="147">
        <f t="shared" si="118"/>
        <v>20500</v>
      </c>
      <c r="BH18" s="147">
        <f t="shared" si="118"/>
        <v>20500</v>
      </c>
      <c r="BI18" s="147">
        <f t="shared" si="118"/>
        <v>20500</v>
      </c>
    </row>
    <row r="19" spans="1:61" s="14" customFormat="1" ht="12" customHeight="1" x14ac:dyDescent="0.2">
      <c r="A19" s="149">
        <v>2</v>
      </c>
      <c r="B19" s="33">
        <f t="shared" ref="B19:D19" si="119">B18+1500</f>
        <v>45000</v>
      </c>
      <c r="C19" s="33">
        <f t="shared" si="119"/>
        <v>45000</v>
      </c>
      <c r="D19" s="33">
        <f t="shared" si="119"/>
        <v>45000</v>
      </c>
      <c r="E19" s="33">
        <f t="shared" ref="E19" si="120">E18+1500</f>
        <v>45000</v>
      </c>
      <c r="F19" s="33">
        <f t="shared" ref="F19:G19" si="121">F18+1500</f>
        <v>45000</v>
      </c>
      <c r="G19" s="33">
        <f t="shared" si="121"/>
        <v>45000</v>
      </c>
      <c r="H19" s="33">
        <f t="shared" ref="H19:I19" si="122">H18+1500</f>
        <v>41000</v>
      </c>
      <c r="I19" s="33">
        <f t="shared" si="122"/>
        <v>40000</v>
      </c>
      <c r="J19" s="33">
        <f t="shared" ref="J19:K19" si="123">J18+1500</f>
        <v>41000</v>
      </c>
      <c r="K19" s="33">
        <f t="shared" si="123"/>
        <v>34400</v>
      </c>
      <c r="L19" s="33">
        <f t="shared" ref="L19:N19" si="124">L18+1500</f>
        <v>29400</v>
      </c>
      <c r="M19" s="147">
        <f t="shared" ref="M19" si="125">M18+1500</f>
        <v>32400</v>
      </c>
      <c r="N19" s="33">
        <f t="shared" si="124"/>
        <v>32400</v>
      </c>
      <c r="O19" s="33">
        <f t="shared" ref="O19" si="126">O18+1500</f>
        <v>26400</v>
      </c>
      <c r="P19" s="33">
        <f t="shared" ref="P19" si="127">P18+1500</f>
        <v>26400</v>
      </c>
      <c r="Q19" s="33">
        <f t="shared" ref="Q19:R19" si="128">Q18+1500</f>
        <v>22400</v>
      </c>
      <c r="R19" s="33">
        <f t="shared" si="128"/>
        <v>22400</v>
      </c>
      <c r="S19" s="33">
        <f t="shared" ref="S19" si="129">S18+1500</f>
        <v>19600</v>
      </c>
      <c r="T19" s="33">
        <f t="shared" ref="T19:U19" si="130">T18+1500</f>
        <v>22400</v>
      </c>
      <c r="U19" s="33">
        <f t="shared" si="130"/>
        <v>19600</v>
      </c>
      <c r="V19" s="208">
        <f t="shared" ref="V19" si="131">V18+1500</f>
        <v>18400</v>
      </c>
      <c r="W19" s="33">
        <f>W18+1500</f>
        <v>16500</v>
      </c>
      <c r="X19" s="33">
        <f t="shared" ref="X19:BI19" si="132">X18+1500</f>
        <v>14200</v>
      </c>
      <c r="Y19" s="33">
        <f t="shared" ref="Y19:AA19" si="133">Y18+1500</f>
        <v>15200</v>
      </c>
      <c r="Z19" s="33">
        <f t="shared" si="133"/>
        <v>14200</v>
      </c>
      <c r="AA19" s="33">
        <f t="shared" si="133"/>
        <v>15200</v>
      </c>
      <c r="AB19" s="33">
        <f t="shared" si="132"/>
        <v>14200</v>
      </c>
      <c r="AC19" s="33">
        <f t="shared" si="132"/>
        <v>14200</v>
      </c>
      <c r="AD19" s="33">
        <f t="shared" si="132"/>
        <v>14500</v>
      </c>
      <c r="AE19" s="33">
        <f t="shared" si="132"/>
        <v>15600</v>
      </c>
      <c r="AF19" s="33">
        <f t="shared" si="132"/>
        <v>14200</v>
      </c>
      <c r="AG19" s="33">
        <f t="shared" si="132"/>
        <v>15600</v>
      </c>
      <c r="AH19" s="33">
        <f t="shared" si="132"/>
        <v>14200</v>
      </c>
      <c r="AI19" s="33">
        <f t="shared" si="132"/>
        <v>15200</v>
      </c>
      <c r="AJ19" s="33">
        <f t="shared" si="132"/>
        <v>14200</v>
      </c>
      <c r="AK19" s="33">
        <f t="shared" si="132"/>
        <v>15200</v>
      </c>
      <c r="AL19" s="33">
        <f t="shared" si="132"/>
        <v>14200</v>
      </c>
      <c r="AM19" s="33">
        <f t="shared" si="132"/>
        <v>17700</v>
      </c>
      <c r="AN19" s="33">
        <f t="shared" si="132"/>
        <v>17700</v>
      </c>
      <c r="AO19" s="33">
        <f t="shared" si="132"/>
        <v>15600</v>
      </c>
      <c r="AP19" s="33">
        <f t="shared" ref="AP19" si="134">AP18+1500</f>
        <v>17700</v>
      </c>
      <c r="AQ19" s="33">
        <f t="shared" si="132"/>
        <v>15600</v>
      </c>
      <c r="AR19" s="33">
        <f t="shared" si="132"/>
        <v>15600</v>
      </c>
      <c r="AS19" s="33">
        <f t="shared" si="132"/>
        <v>14600</v>
      </c>
      <c r="AT19" s="33">
        <f t="shared" si="132"/>
        <v>22500</v>
      </c>
      <c r="AU19" s="33">
        <f t="shared" si="132"/>
        <v>14600</v>
      </c>
      <c r="AV19" s="33">
        <f t="shared" si="132"/>
        <v>25000</v>
      </c>
      <c r="AW19" s="33">
        <f t="shared" si="132"/>
        <v>25000</v>
      </c>
      <c r="AX19" s="33">
        <f t="shared" si="132"/>
        <v>23000</v>
      </c>
      <c r="AY19" s="33">
        <f t="shared" si="132"/>
        <v>23000</v>
      </c>
      <c r="AZ19" s="147">
        <f t="shared" si="132"/>
        <v>23000</v>
      </c>
      <c r="BA19" s="147">
        <f t="shared" si="132"/>
        <v>23000</v>
      </c>
      <c r="BB19" s="147">
        <f t="shared" si="132"/>
        <v>23000</v>
      </c>
      <c r="BC19" s="147">
        <f t="shared" si="132"/>
        <v>23000</v>
      </c>
      <c r="BD19" s="147">
        <f t="shared" si="132"/>
        <v>23000</v>
      </c>
      <c r="BE19" s="147">
        <f t="shared" si="132"/>
        <v>23000</v>
      </c>
      <c r="BF19" s="147">
        <f t="shared" si="132"/>
        <v>23000</v>
      </c>
      <c r="BG19" s="147">
        <f t="shared" si="132"/>
        <v>22000</v>
      </c>
      <c r="BH19" s="147">
        <f t="shared" si="132"/>
        <v>22000</v>
      </c>
      <c r="BI19" s="147">
        <f t="shared" si="132"/>
        <v>22000</v>
      </c>
    </row>
    <row r="20" spans="1:61" s="14" customFormat="1" ht="12" customHeight="1" x14ac:dyDescent="0.2">
      <c r="A20" s="208" t="s">
        <v>56</v>
      </c>
      <c r="B20" s="33"/>
      <c r="C20" s="33"/>
      <c r="D20" s="33"/>
      <c r="E20" s="33"/>
      <c r="F20" s="33"/>
      <c r="G20" s="33"/>
      <c r="H20" s="33"/>
      <c r="I20" s="33"/>
      <c r="J20" s="33"/>
      <c r="K20" s="33"/>
      <c r="L20" s="33"/>
      <c r="M20" s="147"/>
      <c r="N20" s="33"/>
      <c r="O20" s="33"/>
      <c r="P20" s="33"/>
      <c r="Q20" s="33"/>
      <c r="R20" s="33"/>
      <c r="S20" s="33"/>
      <c r="T20" s="33"/>
      <c r="U20" s="33"/>
      <c r="V20" s="208"/>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row>
    <row r="21" spans="1:61" s="14" customFormat="1" ht="12" customHeight="1" x14ac:dyDescent="0.2">
      <c r="A21" s="149">
        <v>1</v>
      </c>
      <c r="B21" s="33">
        <f t="shared" ref="B21:C21" si="135">B6+35000</f>
        <v>62900</v>
      </c>
      <c r="C21" s="33">
        <f t="shared" si="135"/>
        <v>62900</v>
      </c>
      <c r="D21" s="33">
        <f t="shared" ref="D21:E21" si="136">D6+35000</f>
        <v>62900</v>
      </c>
      <c r="E21" s="33">
        <f t="shared" si="136"/>
        <v>62900</v>
      </c>
      <c r="F21" s="33">
        <f t="shared" ref="F21" si="137">F6+35000</f>
        <v>62900</v>
      </c>
      <c r="G21" s="33">
        <f t="shared" ref="G21:H21" si="138">G6+35000</f>
        <v>62900</v>
      </c>
      <c r="H21" s="33">
        <f t="shared" si="138"/>
        <v>58900</v>
      </c>
      <c r="I21" s="33">
        <f t="shared" ref="I21" si="139">I6+35000</f>
        <v>57900</v>
      </c>
      <c r="J21" s="33">
        <f t="shared" ref="J21" si="140">J6+35000</f>
        <v>58900</v>
      </c>
      <c r="K21" s="33">
        <f t="shared" ref="K21:L21" si="141">K6+20000</f>
        <v>43900</v>
      </c>
      <c r="L21" s="33">
        <f t="shared" si="141"/>
        <v>38900</v>
      </c>
      <c r="M21" s="147">
        <f t="shared" ref="M21" si="142">M6+20000</f>
        <v>41900</v>
      </c>
      <c r="N21" s="33">
        <f t="shared" ref="N21:O21" si="143">N6+20000</f>
        <v>41900</v>
      </c>
      <c r="O21" s="33">
        <f t="shared" si="143"/>
        <v>35900</v>
      </c>
      <c r="P21" s="33">
        <f t="shared" ref="P21:V21" si="144">P6+20000</f>
        <v>35900</v>
      </c>
      <c r="Q21" s="33">
        <f t="shared" si="144"/>
        <v>31900</v>
      </c>
      <c r="R21" s="33">
        <f t="shared" ref="R21" si="145">R6+20000</f>
        <v>31900</v>
      </c>
      <c r="S21" s="33">
        <f t="shared" si="144"/>
        <v>29100</v>
      </c>
      <c r="T21" s="33">
        <f t="shared" ref="T21" si="146">T6+20000</f>
        <v>31900</v>
      </c>
      <c r="U21" s="33">
        <f t="shared" si="144"/>
        <v>29100</v>
      </c>
      <c r="V21" s="208">
        <f t="shared" si="144"/>
        <v>27900</v>
      </c>
      <c r="W21" s="33">
        <f>W6+9000</f>
        <v>16900</v>
      </c>
      <c r="X21" s="33">
        <f t="shared" ref="X21:AU21" si="147">X6+9000</f>
        <v>14600</v>
      </c>
      <c r="Y21" s="33">
        <f t="shared" ref="Y21:AA21" si="148">Y6+9000</f>
        <v>15600</v>
      </c>
      <c r="Z21" s="33">
        <f t="shared" si="148"/>
        <v>14600</v>
      </c>
      <c r="AA21" s="33">
        <f t="shared" si="148"/>
        <v>15600</v>
      </c>
      <c r="AB21" s="33">
        <f t="shared" si="147"/>
        <v>14600</v>
      </c>
      <c r="AC21" s="33">
        <f t="shared" si="147"/>
        <v>14600</v>
      </c>
      <c r="AD21" s="33">
        <f t="shared" si="147"/>
        <v>14900</v>
      </c>
      <c r="AE21" s="33">
        <f t="shared" si="147"/>
        <v>16000</v>
      </c>
      <c r="AF21" s="33">
        <f t="shared" si="147"/>
        <v>14600</v>
      </c>
      <c r="AG21" s="33">
        <f t="shared" si="147"/>
        <v>16000</v>
      </c>
      <c r="AH21" s="33">
        <f t="shared" si="147"/>
        <v>14600</v>
      </c>
      <c r="AI21" s="33">
        <f t="shared" si="147"/>
        <v>15600</v>
      </c>
      <c r="AJ21" s="33">
        <f t="shared" si="147"/>
        <v>14600</v>
      </c>
      <c r="AK21" s="33">
        <f t="shared" si="147"/>
        <v>15600</v>
      </c>
      <c r="AL21" s="33">
        <f t="shared" si="147"/>
        <v>14600</v>
      </c>
      <c r="AM21" s="33">
        <f t="shared" si="147"/>
        <v>18100</v>
      </c>
      <c r="AN21" s="33">
        <f t="shared" si="147"/>
        <v>18100</v>
      </c>
      <c r="AO21" s="33">
        <f t="shared" si="147"/>
        <v>16000</v>
      </c>
      <c r="AP21" s="33">
        <f t="shared" ref="AP21" si="149">AP6+9000</f>
        <v>18100</v>
      </c>
      <c r="AQ21" s="33">
        <f t="shared" si="147"/>
        <v>16000</v>
      </c>
      <c r="AR21" s="33">
        <f t="shared" si="147"/>
        <v>16000</v>
      </c>
      <c r="AS21" s="33">
        <f t="shared" si="147"/>
        <v>15000</v>
      </c>
      <c r="AT21" s="33">
        <f t="shared" si="147"/>
        <v>22900</v>
      </c>
      <c r="AU21" s="33">
        <f t="shared" si="147"/>
        <v>15000</v>
      </c>
      <c r="AV21" s="33">
        <f>AV6+15000</f>
        <v>28900</v>
      </c>
      <c r="AW21" s="33">
        <f t="shared" ref="AW21:BI21" si="150">AW6+15000</f>
        <v>28900</v>
      </c>
      <c r="AX21" s="33">
        <f t="shared" si="150"/>
        <v>26900</v>
      </c>
      <c r="AY21" s="33">
        <f t="shared" si="150"/>
        <v>26900</v>
      </c>
      <c r="AZ21" s="147">
        <f t="shared" si="150"/>
        <v>26900</v>
      </c>
      <c r="BA21" s="147">
        <f t="shared" si="150"/>
        <v>26900</v>
      </c>
      <c r="BB21" s="147">
        <f t="shared" si="150"/>
        <v>26900</v>
      </c>
      <c r="BC21" s="147">
        <f t="shared" si="150"/>
        <v>26900</v>
      </c>
      <c r="BD21" s="147">
        <f t="shared" si="150"/>
        <v>26900</v>
      </c>
      <c r="BE21" s="147">
        <f t="shared" si="150"/>
        <v>26900</v>
      </c>
      <c r="BF21" s="147">
        <f t="shared" si="150"/>
        <v>26900</v>
      </c>
      <c r="BG21" s="147">
        <f t="shared" si="150"/>
        <v>25900</v>
      </c>
      <c r="BH21" s="147">
        <f t="shared" si="150"/>
        <v>25900</v>
      </c>
      <c r="BI21" s="147">
        <f t="shared" si="150"/>
        <v>25900</v>
      </c>
    </row>
    <row r="22" spans="1:61" s="14" customFormat="1" ht="12" customHeight="1" x14ac:dyDescent="0.2">
      <c r="A22" s="149">
        <v>2</v>
      </c>
      <c r="B22" s="33">
        <f t="shared" ref="B22:D22" si="151">B21+1500</f>
        <v>64400</v>
      </c>
      <c r="C22" s="33">
        <f t="shared" si="151"/>
        <v>64400</v>
      </c>
      <c r="D22" s="33">
        <f t="shared" si="151"/>
        <v>64400</v>
      </c>
      <c r="E22" s="33">
        <f t="shared" ref="E22:E24" si="152">E21+1500</f>
        <v>64400</v>
      </c>
      <c r="F22" s="33">
        <f t="shared" ref="F22:G24" si="153">F21+1500</f>
        <v>64400</v>
      </c>
      <c r="G22" s="33">
        <f t="shared" si="153"/>
        <v>64400</v>
      </c>
      <c r="H22" s="33">
        <f t="shared" ref="H22:I22" si="154">H21+1500</f>
        <v>60400</v>
      </c>
      <c r="I22" s="33">
        <f t="shared" si="154"/>
        <v>59400</v>
      </c>
      <c r="J22" s="33">
        <f t="shared" ref="J22:K24" si="155">J21+1500</f>
        <v>60400</v>
      </c>
      <c r="K22" s="33">
        <f t="shared" si="155"/>
        <v>45400</v>
      </c>
      <c r="L22" s="33">
        <f t="shared" ref="L22:N24" si="156">L21+1500</f>
        <v>40400</v>
      </c>
      <c r="M22" s="147">
        <f t="shared" ref="M22" si="157">M21+1500</f>
        <v>43400</v>
      </c>
      <c r="N22" s="33">
        <f t="shared" si="156"/>
        <v>43400</v>
      </c>
      <c r="O22" s="33">
        <f t="shared" ref="O22:O24" si="158">O21+1500</f>
        <v>37400</v>
      </c>
      <c r="P22" s="33">
        <f t="shared" ref="P22:P24" si="159">P21+1500</f>
        <v>37400</v>
      </c>
      <c r="Q22" s="33">
        <f t="shared" ref="Q22:R24" si="160">Q21+1500</f>
        <v>33400</v>
      </c>
      <c r="R22" s="33">
        <f t="shared" si="160"/>
        <v>33400</v>
      </c>
      <c r="S22" s="33">
        <f t="shared" ref="S22:S24" si="161">S21+1500</f>
        <v>30600</v>
      </c>
      <c r="T22" s="33">
        <f t="shared" ref="T22:U24" si="162">T21+1500</f>
        <v>33400</v>
      </c>
      <c r="U22" s="33">
        <f t="shared" si="162"/>
        <v>30600</v>
      </c>
      <c r="V22" s="208">
        <f t="shared" ref="V22:V24" si="163">V21+1500</f>
        <v>29400</v>
      </c>
      <c r="W22" s="33">
        <f>W21+1500</f>
        <v>18400</v>
      </c>
      <c r="X22" s="33">
        <f t="shared" ref="X22:BI24" si="164">X21+1500</f>
        <v>16100</v>
      </c>
      <c r="Y22" s="33">
        <f t="shared" ref="Y22:AA22" si="165">Y21+1500</f>
        <v>17100</v>
      </c>
      <c r="Z22" s="33">
        <f t="shared" si="165"/>
        <v>16100</v>
      </c>
      <c r="AA22" s="33">
        <f t="shared" si="165"/>
        <v>17100</v>
      </c>
      <c r="AB22" s="33">
        <f t="shared" si="164"/>
        <v>16100</v>
      </c>
      <c r="AC22" s="33">
        <f t="shared" si="164"/>
        <v>16100</v>
      </c>
      <c r="AD22" s="33">
        <f t="shared" si="164"/>
        <v>16400</v>
      </c>
      <c r="AE22" s="33">
        <f t="shared" si="164"/>
        <v>17500</v>
      </c>
      <c r="AF22" s="33">
        <f t="shared" si="164"/>
        <v>16100</v>
      </c>
      <c r="AG22" s="33">
        <f t="shared" si="164"/>
        <v>17500</v>
      </c>
      <c r="AH22" s="33">
        <f t="shared" si="164"/>
        <v>16100</v>
      </c>
      <c r="AI22" s="33">
        <f t="shared" si="164"/>
        <v>17100</v>
      </c>
      <c r="AJ22" s="33">
        <f t="shared" si="164"/>
        <v>16100</v>
      </c>
      <c r="AK22" s="33">
        <f t="shared" si="164"/>
        <v>17100</v>
      </c>
      <c r="AL22" s="33">
        <f t="shared" si="164"/>
        <v>16100</v>
      </c>
      <c r="AM22" s="33">
        <f t="shared" si="164"/>
        <v>19600</v>
      </c>
      <c r="AN22" s="33">
        <f t="shared" si="164"/>
        <v>19600</v>
      </c>
      <c r="AO22" s="33">
        <f t="shared" si="164"/>
        <v>17500</v>
      </c>
      <c r="AP22" s="33">
        <f t="shared" ref="AP22" si="166">AP21+1500</f>
        <v>19600</v>
      </c>
      <c r="AQ22" s="33">
        <f t="shared" si="164"/>
        <v>17500</v>
      </c>
      <c r="AR22" s="33">
        <f t="shared" si="164"/>
        <v>17500</v>
      </c>
      <c r="AS22" s="33">
        <f t="shared" si="164"/>
        <v>16500</v>
      </c>
      <c r="AT22" s="33">
        <f t="shared" si="164"/>
        <v>24400</v>
      </c>
      <c r="AU22" s="33">
        <f t="shared" si="164"/>
        <v>16500</v>
      </c>
      <c r="AV22" s="33">
        <f t="shared" si="164"/>
        <v>30400</v>
      </c>
      <c r="AW22" s="33">
        <f t="shared" si="164"/>
        <v>30400</v>
      </c>
      <c r="AX22" s="33">
        <f t="shared" si="164"/>
        <v>28400</v>
      </c>
      <c r="AY22" s="33">
        <f t="shared" si="164"/>
        <v>28400</v>
      </c>
      <c r="AZ22" s="147">
        <f t="shared" si="164"/>
        <v>28400</v>
      </c>
      <c r="BA22" s="33">
        <f t="shared" si="164"/>
        <v>28400</v>
      </c>
      <c r="BB22" s="33">
        <f t="shared" si="164"/>
        <v>28400</v>
      </c>
      <c r="BC22" s="33">
        <f t="shared" si="164"/>
        <v>28400</v>
      </c>
      <c r="BD22" s="33">
        <f t="shared" si="164"/>
        <v>28400</v>
      </c>
      <c r="BE22" s="33">
        <f t="shared" si="164"/>
        <v>28400</v>
      </c>
      <c r="BF22" s="33">
        <f t="shared" si="164"/>
        <v>28400</v>
      </c>
      <c r="BG22" s="33">
        <f t="shared" si="164"/>
        <v>27400</v>
      </c>
      <c r="BH22" s="33">
        <f t="shared" si="164"/>
        <v>27400</v>
      </c>
      <c r="BI22" s="33">
        <f t="shared" si="164"/>
        <v>27400</v>
      </c>
    </row>
    <row r="23" spans="1:61" s="14" customFormat="1" ht="12" customHeight="1" x14ac:dyDescent="0.2">
      <c r="A23" s="149">
        <v>3</v>
      </c>
      <c r="B23" s="33">
        <f t="shared" ref="B23:D23" si="167">B22+1500</f>
        <v>65900</v>
      </c>
      <c r="C23" s="33">
        <f t="shared" si="167"/>
        <v>65900</v>
      </c>
      <c r="D23" s="33">
        <f t="shared" si="167"/>
        <v>65900</v>
      </c>
      <c r="E23" s="33">
        <f t="shared" si="152"/>
        <v>65900</v>
      </c>
      <c r="F23" s="33">
        <f t="shared" si="153"/>
        <v>65900</v>
      </c>
      <c r="G23" s="33">
        <f t="shared" si="153"/>
        <v>65900</v>
      </c>
      <c r="H23" s="33">
        <f t="shared" ref="H23:I23" si="168">H22+1500</f>
        <v>61900</v>
      </c>
      <c r="I23" s="33">
        <f t="shared" si="168"/>
        <v>60900</v>
      </c>
      <c r="J23" s="33">
        <f t="shared" si="155"/>
        <v>61900</v>
      </c>
      <c r="K23" s="33">
        <f t="shared" si="155"/>
        <v>46900</v>
      </c>
      <c r="L23" s="33">
        <f t="shared" si="156"/>
        <v>41900</v>
      </c>
      <c r="M23" s="147">
        <f t="shared" ref="M23" si="169">M22+1500</f>
        <v>44900</v>
      </c>
      <c r="N23" s="33">
        <f t="shared" si="156"/>
        <v>44900</v>
      </c>
      <c r="O23" s="33">
        <f t="shared" si="158"/>
        <v>38900</v>
      </c>
      <c r="P23" s="33">
        <f t="shared" si="159"/>
        <v>38900</v>
      </c>
      <c r="Q23" s="33">
        <f t="shared" si="160"/>
        <v>34900</v>
      </c>
      <c r="R23" s="33">
        <f t="shared" si="160"/>
        <v>34900</v>
      </c>
      <c r="S23" s="33">
        <f t="shared" si="161"/>
        <v>32100</v>
      </c>
      <c r="T23" s="33">
        <f t="shared" si="162"/>
        <v>34900</v>
      </c>
      <c r="U23" s="33">
        <f t="shared" si="162"/>
        <v>32100</v>
      </c>
      <c r="V23" s="208">
        <f t="shared" si="163"/>
        <v>30900</v>
      </c>
      <c r="W23" s="33">
        <f>W22+1500</f>
        <v>19900</v>
      </c>
      <c r="X23" s="33">
        <f t="shared" si="164"/>
        <v>17600</v>
      </c>
      <c r="Y23" s="33">
        <f t="shared" ref="Y23:AA23" si="170">Y22+1500</f>
        <v>18600</v>
      </c>
      <c r="Z23" s="33">
        <f t="shared" si="170"/>
        <v>17600</v>
      </c>
      <c r="AA23" s="33">
        <f t="shared" si="170"/>
        <v>18600</v>
      </c>
      <c r="AB23" s="33">
        <f t="shared" si="164"/>
        <v>17600</v>
      </c>
      <c r="AC23" s="33">
        <f t="shared" si="164"/>
        <v>17600</v>
      </c>
      <c r="AD23" s="33">
        <f t="shared" si="164"/>
        <v>17900</v>
      </c>
      <c r="AE23" s="33">
        <f t="shared" si="164"/>
        <v>19000</v>
      </c>
      <c r="AF23" s="33">
        <f t="shared" si="164"/>
        <v>17600</v>
      </c>
      <c r="AG23" s="33">
        <f t="shared" si="164"/>
        <v>19000</v>
      </c>
      <c r="AH23" s="33">
        <f t="shared" si="164"/>
        <v>17600</v>
      </c>
      <c r="AI23" s="33">
        <f t="shared" si="164"/>
        <v>18600</v>
      </c>
      <c r="AJ23" s="33">
        <f t="shared" si="164"/>
        <v>17600</v>
      </c>
      <c r="AK23" s="33">
        <f t="shared" si="164"/>
        <v>18600</v>
      </c>
      <c r="AL23" s="33">
        <f t="shared" si="164"/>
        <v>17600</v>
      </c>
      <c r="AM23" s="33">
        <f t="shared" si="164"/>
        <v>21100</v>
      </c>
      <c r="AN23" s="33">
        <f t="shared" si="164"/>
        <v>21100</v>
      </c>
      <c r="AO23" s="33">
        <f t="shared" si="164"/>
        <v>19000</v>
      </c>
      <c r="AP23" s="33">
        <f t="shared" ref="AP23" si="171">AP22+1500</f>
        <v>21100</v>
      </c>
      <c r="AQ23" s="33">
        <f t="shared" si="164"/>
        <v>19000</v>
      </c>
      <c r="AR23" s="33">
        <f t="shared" si="164"/>
        <v>19000</v>
      </c>
      <c r="AS23" s="33">
        <f t="shared" si="164"/>
        <v>18000</v>
      </c>
      <c r="AT23" s="33">
        <f t="shared" si="164"/>
        <v>25900</v>
      </c>
      <c r="AU23" s="33">
        <f t="shared" si="164"/>
        <v>18000</v>
      </c>
      <c r="AV23" s="33">
        <f t="shared" si="164"/>
        <v>31900</v>
      </c>
      <c r="AW23" s="33">
        <f t="shared" si="164"/>
        <v>31900</v>
      </c>
      <c r="AX23" s="33">
        <f t="shared" si="164"/>
        <v>29900</v>
      </c>
      <c r="AY23" s="33">
        <f t="shared" si="164"/>
        <v>29900</v>
      </c>
      <c r="AZ23" s="147">
        <f t="shared" si="164"/>
        <v>29900</v>
      </c>
      <c r="BA23" s="33">
        <f t="shared" si="164"/>
        <v>29900</v>
      </c>
      <c r="BB23" s="33">
        <f t="shared" si="164"/>
        <v>29900</v>
      </c>
      <c r="BC23" s="33">
        <f t="shared" si="164"/>
        <v>29900</v>
      </c>
      <c r="BD23" s="33">
        <f t="shared" si="164"/>
        <v>29900</v>
      </c>
      <c r="BE23" s="33">
        <f t="shared" si="164"/>
        <v>29900</v>
      </c>
      <c r="BF23" s="33">
        <f t="shared" si="164"/>
        <v>29900</v>
      </c>
      <c r="BG23" s="33">
        <f t="shared" si="164"/>
        <v>28900</v>
      </c>
      <c r="BH23" s="33">
        <f t="shared" si="164"/>
        <v>28900</v>
      </c>
      <c r="BI23" s="33">
        <f t="shared" si="164"/>
        <v>28900</v>
      </c>
    </row>
    <row r="24" spans="1:61" s="14" customFormat="1" ht="12" customHeight="1" x14ac:dyDescent="0.2">
      <c r="A24" s="149">
        <v>4</v>
      </c>
      <c r="B24" s="33">
        <f t="shared" ref="B24:D24" si="172">B23+1500</f>
        <v>67400</v>
      </c>
      <c r="C24" s="33">
        <f t="shared" si="172"/>
        <v>67400</v>
      </c>
      <c r="D24" s="33">
        <f t="shared" si="172"/>
        <v>67400</v>
      </c>
      <c r="E24" s="33">
        <f t="shared" si="152"/>
        <v>67400</v>
      </c>
      <c r="F24" s="33">
        <f t="shared" si="153"/>
        <v>67400</v>
      </c>
      <c r="G24" s="33">
        <f t="shared" si="153"/>
        <v>67400</v>
      </c>
      <c r="H24" s="33">
        <f t="shared" ref="H24:I24" si="173">H23+1500</f>
        <v>63400</v>
      </c>
      <c r="I24" s="33">
        <f t="shared" si="173"/>
        <v>62400</v>
      </c>
      <c r="J24" s="33">
        <f t="shared" si="155"/>
        <v>63400</v>
      </c>
      <c r="K24" s="33">
        <f t="shared" si="155"/>
        <v>48400</v>
      </c>
      <c r="L24" s="33">
        <f t="shared" si="156"/>
        <v>43400</v>
      </c>
      <c r="M24" s="147">
        <f t="shared" ref="M24" si="174">M23+1500</f>
        <v>46400</v>
      </c>
      <c r="N24" s="33">
        <f t="shared" si="156"/>
        <v>46400</v>
      </c>
      <c r="O24" s="33">
        <f t="shared" si="158"/>
        <v>40400</v>
      </c>
      <c r="P24" s="33">
        <f t="shared" si="159"/>
        <v>40400</v>
      </c>
      <c r="Q24" s="33">
        <f t="shared" si="160"/>
        <v>36400</v>
      </c>
      <c r="R24" s="33">
        <f t="shared" si="160"/>
        <v>36400</v>
      </c>
      <c r="S24" s="33">
        <f t="shared" si="161"/>
        <v>33600</v>
      </c>
      <c r="T24" s="33">
        <f t="shared" si="162"/>
        <v>36400</v>
      </c>
      <c r="U24" s="33">
        <f t="shared" si="162"/>
        <v>33600</v>
      </c>
      <c r="V24" s="208">
        <f t="shared" si="163"/>
        <v>32400</v>
      </c>
      <c r="W24" s="33">
        <f>W23+1500</f>
        <v>21400</v>
      </c>
      <c r="X24" s="33">
        <f t="shared" si="164"/>
        <v>19100</v>
      </c>
      <c r="Y24" s="33">
        <f t="shared" ref="Y24:AA24" si="175">Y23+1500</f>
        <v>20100</v>
      </c>
      <c r="Z24" s="33">
        <f t="shared" si="175"/>
        <v>19100</v>
      </c>
      <c r="AA24" s="33">
        <f t="shared" si="175"/>
        <v>20100</v>
      </c>
      <c r="AB24" s="33">
        <f t="shared" si="164"/>
        <v>19100</v>
      </c>
      <c r="AC24" s="33">
        <f t="shared" si="164"/>
        <v>19100</v>
      </c>
      <c r="AD24" s="33">
        <f t="shared" si="164"/>
        <v>19400</v>
      </c>
      <c r="AE24" s="33">
        <f t="shared" si="164"/>
        <v>20500</v>
      </c>
      <c r="AF24" s="33">
        <f t="shared" si="164"/>
        <v>19100</v>
      </c>
      <c r="AG24" s="33">
        <f t="shared" si="164"/>
        <v>20500</v>
      </c>
      <c r="AH24" s="33">
        <f t="shared" si="164"/>
        <v>19100</v>
      </c>
      <c r="AI24" s="33">
        <f t="shared" si="164"/>
        <v>20100</v>
      </c>
      <c r="AJ24" s="33">
        <f t="shared" si="164"/>
        <v>19100</v>
      </c>
      <c r="AK24" s="33">
        <f t="shared" si="164"/>
        <v>20100</v>
      </c>
      <c r="AL24" s="33">
        <f t="shared" si="164"/>
        <v>19100</v>
      </c>
      <c r="AM24" s="33">
        <f t="shared" si="164"/>
        <v>22600</v>
      </c>
      <c r="AN24" s="33">
        <f t="shared" si="164"/>
        <v>22600</v>
      </c>
      <c r="AO24" s="33">
        <f t="shared" si="164"/>
        <v>20500</v>
      </c>
      <c r="AP24" s="33">
        <f t="shared" ref="AP24" si="176">AP23+1500</f>
        <v>22600</v>
      </c>
      <c r="AQ24" s="33">
        <f t="shared" si="164"/>
        <v>20500</v>
      </c>
      <c r="AR24" s="33">
        <f t="shared" si="164"/>
        <v>20500</v>
      </c>
      <c r="AS24" s="33">
        <f t="shared" si="164"/>
        <v>19500</v>
      </c>
      <c r="AT24" s="33">
        <f t="shared" si="164"/>
        <v>27400</v>
      </c>
      <c r="AU24" s="33">
        <f t="shared" si="164"/>
        <v>19500</v>
      </c>
      <c r="AV24" s="33">
        <f t="shared" si="164"/>
        <v>33400</v>
      </c>
      <c r="AW24" s="33">
        <f t="shared" si="164"/>
        <v>33400</v>
      </c>
      <c r="AX24" s="33">
        <f t="shared" si="164"/>
        <v>31400</v>
      </c>
      <c r="AY24" s="33">
        <f t="shared" si="164"/>
        <v>31400</v>
      </c>
      <c r="AZ24" s="147">
        <f t="shared" si="164"/>
        <v>31400</v>
      </c>
      <c r="BA24" s="33">
        <f t="shared" si="164"/>
        <v>31400</v>
      </c>
      <c r="BB24" s="33">
        <f t="shared" si="164"/>
        <v>31400</v>
      </c>
      <c r="BC24" s="33">
        <f t="shared" si="164"/>
        <v>31400</v>
      </c>
      <c r="BD24" s="33">
        <f t="shared" si="164"/>
        <v>31400</v>
      </c>
      <c r="BE24" s="33">
        <f t="shared" si="164"/>
        <v>31400</v>
      </c>
      <c r="BF24" s="33">
        <f t="shared" si="164"/>
        <v>31400</v>
      </c>
      <c r="BG24" s="33">
        <f t="shared" si="164"/>
        <v>30400</v>
      </c>
      <c r="BH24" s="33">
        <f t="shared" si="164"/>
        <v>30400</v>
      </c>
      <c r="BI24" s="33">
        <f t="shared" si="164"/>
        <v>30400</v>
      </c>
    </row>
    <row r="25" spans="1:61" s="14" customFormat="1" ht="12.75" customHeight="1" x14ac:dyDescent="0.2">
      <c r="A25" s="208" t="s">
        <v>57</v>
      </c>
      <c r="B25" s="33"/>
      <c r="C25" s="33"/>
      <c r="D25" s="33"/>
      <c r="E25" s="33"/>
      <c r="F25" s="33"/>
      <c r="G25" s="33"/>
      <c r="H25" s="33"/>
      <c r="I25" s="33"/>
      <c r="J25" s="33"/>
      <c r="K25" s="33"/>
      <c r="L25" s="33"/>
      <c r="M25" s="147"/>
      <c r="N25" s="33"/>
      <c r="O25" s="33"/>
      <c r="P25" s="33"/>
      <c r="Q25" s="33"/>
      <c r="R25" s="33"/>
      <c r="S25" s="33"/>
      <c r="T25" s="33"/>
      <c r="U25" s="33"/>
      <c r="V25" s="208"/>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row>
    <row r="26" spans="1:61" s="14" customFormat="1" ht="12" customHeight="1" x14ac:dyDescent="0.2">
      <c r="A26" s="149">
        <v>1</v>
      </c>
      <c r="B26" s="33">
        <f t="shared" ref="B26:C26" si="177">B6+55000</f>
        <v>82900</v>
      </c>
      <c r="C26" s="33">
        <f t="shared" si="177"/>
        <v>82900</v>
      </c>
      <c r="D26" s="33">
        <f t="shared" ref="D26:E26" si="178">D6+55000</f>
        <v>82900</v>
      </c>
      <c r="E26" s="33">
        <f t="shared" si="178"/>
        <v>82900</v>
      </c>
      <c r="F26" s="33">
        <f t="shared" ref="F26:J26" si="179">F6+55000</f>
        <v>82900</v>
      </c>
      <c r="G26" s="33">
        <f t="shared" ref="G26:H26" si="180">G6+55000</f>
        <v>82900</v>
      </c>
      <c r="H26" s="33">
        <f t="shared" si="180"/>
        <v>78900</v>
      </c>
      <c r="I26" s="33">
        <f t="shared" ref="I26" si="181">I6+55000</f>
        <v>77900</v>
      </c>
      <c r="J26" s="33">
        <f t="shared" si="179"/>
        <v>78900</v>
      </c>
      <c r="K26" s="33">
        <f t="shared" ref="K26" si="182">K6+30000</f>
        <v>53900</v>
      </c>
      <c r="L26" s="33">
        <f t="shared" ref="L26:N26" si="183">L6+30000</f>
        <v>48900</v>
      </c>
      <c r="M26" s="147">
        <f t="shared" ref="M26" si="184">M6+30000</f>
        <v>51900</v>
      </c>
      <c r="N26" s="33">
        <f t="shared" si="183"/>
        <v>51900</v>
      </c>
      <c r="O26" s="33">
        <f t="shared" ref="O26:V26" si="185">O6+30000</f>
        <v>45900</v>
      </c>
      <c r="P26" s="33">
        <f t="shared" si="185"/>
        <v>45900</v>
      </c>
      <c r="Q26" s="33">
        <f t="shared" si="185"/>
        <v>41900</v>
      </c>
      <c r="R26" s="33">
        <f t="shared" ref="R26" si="186">R6+30000</f>
        <v>41900</v>
      </c>
      <c r="S26" s="33">
        <f t="shared" si="185"/>
        <v>39100</v>
      </c>
      <c r="T26" s="33">
        <f t="shared" ref="T26" si="187">T6+30000</f>
        <v>41900</v>
      </c>
      <c r="U26" s="33">
        <f t="shared" si="185"/>
        <v>39100</v>
      </c>
      <c r="V26" s="208">
        <f t="shared" si="185"/>
        <v>37900</v>
      </c>
      <c r="W26" s="33">
        <f>W6+15000</f>
        <v>22900</v>
      </c>
      <c r="X26" s="33">
        <f t="shared" ref="X26:AU26" si="188">X6+15000</f>
        <v>20600</v>
      </c>
      <c r="Y26" s="33">
        <f t="shared" ref="Y26:AA26" si="189">Y6+15000</f>
        <v>21600</v>
      </c>
      <c r="Z26" s="33">
        <f t="shared" si="189"/>
        <v>20600</v>
      </c>
      <c r="AA26" s="33">
        <f t="shared" si="189"/>
        <v>21600</v>
      </c>
      <c r="AB26" s="33">
        <f t="shared" si="188"/>
        <v>20600</v>
      </c>
      <c r="AC26" s="33">
        <f t="shared" si="188"/>
        <v>20600</v>
      </c>
      <c r="AD26" s="33">
        <f t="shared" si="188"/>
        <v>20900</v>
      </c>
      <c r="AE26" s="33">
        <f t="shared" si="188"/>
        <v>22000</v>
      </c>
      <c r="AF26" s="33">
        <f t="shared" si="188"/>
        <v>20600</v>
      </c>
      <c r="AG26" s="33">
        <f t="shared" si="188"/>
        <v>22000</v>
      </c>
      <c r="AH26" s="33">
        <f t="shared" si="188"/>
        <v>20600</v>
      </c>
      <c r="AI26" s="33">
        <f t="shared" si="188"/>
        <v>21600</v>
      </c>
      <c r="AJ26" s="33">
        <f t="shared" si="188"/>
        <v>20600</v>
      </c>
      <c r="AK26" s="33">
        <f t="shared" si="188"/>
        <v>21600</v>
      </c>
      <c r="AL26" s="33">
        <f t="shared" si="188"/>
        <v>20600</v>
      </c>
      <c r="AM26" s="33">
        <f t="shared" si="188"/>
        <v>24100</v>
      </c>
      <c r="AN26" s="33">
        <f t="shared" si="188"/>
        <v>24100</v>
      </c>
      <c r="AO26" s="33">
        <f t="shared" si="188"/>
        <v>22000</v>
      </c>
      <c r="AP26" s="33">
        <f t="shared" ref="AP26" si="190">AP6+15000</f>
        <v>24100</v>
      </c>
      <c r="AQ26" s="33">
        <f t="shared" si="188"/>
        <v>22000</v>
      </c>
      <c r="AR26" s="33">
        <f t="shared" si="188"/>
        <v>22000</v>
      </c>
      <c r="AS26" s="33">
        <f t="shared" si="188"/>
        <v>21000</v>
      </c>
      <c r="AT26" s="33">
        <f t="shared" si="188"/>
        <v>28900</v>
      </c>
      <c r="AU26" s="33">
        <f t="shared" si="188"/>
        <v>21000</v>
      </c>
      <c r="AV26" s="33">
        <f>AV6+22000</f>
        <v>35900</v>
      </c>
      <c r="AW26" s="33">
        <f t="shared" ref="AW26:BI26" si="191">AW6+22000</f>
        <v>35900</v>
      </c>
      <c r="AX26" s="33">
        <f t="shared" si="191"/>
        <v>33900</v>
      </c>
      <c r="AY26" s="33">
        <f t="shared" si="191"/>
        <v>33900</v>
      </c>
      <c r="AZ26" s="147">
        <f t="shared" si="191"/>
        <v>33900</v>
      </c>
      <c r="BA26" s="147">
        <f t="shared" si="191"/>
        <v>33900</v>
      </c>
      <c r="BB26" s="147">
        <f t="shared" si="191"/>
        <v>33900</v>
      </c>
      <c r="BC26" s="147">
        <f t="shared" si="191"/>
        <v>33900</v>
      </c>
      <c r="BD26" s="147">
        <f t="shared" si="191"/>
        <v>33900</v>
      </c>
      <c r="BE26" s="147">
        <f t="shared" si="191"/>
        <v>33900</v>
      </c>
      <c r="BF26" s="147">
        <f t="shared" si="191"/>
        <v>33900</v>
      </c>
      <c r="BG26" s="147">
        <f t="shared" si="191"/>
        <v>32900</v>
      </c>
      <c r="BH26" s="147">
        <f t="shared" si="191"/>
        <v>32900</v>
      </c>
      <c r="BI26" s="147">
        <f t="shared" si="191"/>
        <v>32900</v>
      </c>
    </row>
    <row r="27" spans="1:61" s="14" customFormat="1" ht="12" customHeight="1" x14ac:dyDescent="0.2">
      <c r="A27" s="149">
        <v>2</v>
      </c>
      <c r="B27" s="33">
        <f t="shared" ref="B27:D27" si="192">B26+1500</f>
        <v>84400</v>
      </c>
      <c r="C27" s="33">
        <f t="shared" si="192"/>
        <v>84400</v>
      </c>
      <c r="D27" s="33">
        <f t="shared" si="192"/>
        <v>84400</v>
      </c>
      <c r="E27" s="33">
        <f t="shared" ref="E27:E29" si="193">E26+1500</f>
        <v>84400</v>
      </c>
      <c r="F27" s="33">
        <f t="shared" ref="F27:G29" si="194">F26+1500</f>
        <v>84400</v>
      </c>
      <c r="G27" s="33">
        <f t="shared" si="194"/>
        <v>84400</v>
      </c>
      <c r="H27" s="33">
        <f t="shared" ref="H27:I27" si="195">H26+1500</f>
        <v>80400</v>
      </c>
      <c r="I27" s="33">
        <f t="shared" si="195"/>
        <v>79400</v>
      </c>
      <c r="J27" s="33">
        <f t="shared" ref="J27:J29" si="196">J26+1500</f>
        <v>80400</v>
      </c>
      <c r="K27" s="33">
        <f t="shared" ref="K27:L29" si="197">K26+1500</f>
        <v>55400</v>
      </c>
      <c r="L27" s="33">
        <f t="shared" si="197"/>
        <v>50400</v>
      </c>
      <c r="M27" s="147">
        <f t="shared" ref="M27" si="198">M26+1500</f>
        <v>53400</v>
      </c>
      <c r="N27" s="33">
        <f t="shared" ref="N27:N29" si="199">N26+1500</f>
        <v>53400</v>
      </c>
      <c r="O27" s="33">
        <f t="shared" ref="O27:O29" si="200">O26+1500</f>
        <v>47400</v>
      </c>
      <c r="P27" s="33">
        <f t="shared" ref="P27:P29" si="201">P26+1500</f>
        <v>47400</v>
      </c>
      <c r="Q27" s="33">
        <f t="shared" ref="Q27:R29" si="202">Q26+1500</f>
        <v>43400</v>
      </c>
      <c r="R27" s="33">
        <f t="shared" si="202"/>
        <v>43400</v>
      </c>
      <c r="S27" s="33">
        <f t="shared" ref="S27:S29" si="203">S26+1500</f>
        <v>40600</v>
      </c>
      <c r="T27" s="33">
        <f t="shared" ref="T27:U29" si="204">T26+1500</f>
        <v>43400</v>
      </c>
      <c r="U27" s="33">
        <f t="shared" si="204"/>
        <v>40600</v>
      </c>
      <c r="V27" s="208">
        <f t="shared" ref="V27:V29" si="205">V26+1500</f>
        <v>39400</v>
      </c>
      <c r="W27" s="33">
        <f>W26+1500</f>
        <v>24400</v>
      </c>
      <c r="X27" s="33">
        <f t="shared" ref="X27:BI29" si="206">X26+1500</f>
        <v>22100</v>
      </c>
      <c r="Y27" s="33">
        <f t="shared" ref="Y27:AA27" si="207">Y26+1500</f>
        <v>23100</v>
      </c>
      <c r="Z27" s="33">
        <f t="shared" si="207"/>
        <v>22100</v>
      </c>
      <c r="AA27" s="33">
        <f t="shared" si="207"/>
        <v>23100</v>
      </c>
      <c r="AB27" s="33">
        <f t="shared" si="206"/>
        <v>22100</v>
      </c>
      <c r="AC27" s="33">
        <f t="shared" si="206"/>
        <v>22100</v>
      </c>
      <c r="AD27" s="33">
        <f t="shared" si="206"/>
        <v>22400</v>
      </c>
      <c r="AE27" s="33">
        <f t="shared" si="206"/>
        <v>23500</v>
      </c>
      <c r="AF27" s="33">
        <f t="shared" si="206"/>
        <v>22100</v>
      </c>
      <c r="AG27" s="33">
        <f t="shared" si="206"/>
        <v>23500</v>
      </c>
      <c r="AH27" s="33">
        <f t="shared" si="206"/>
        <v>22100</v>
      </c>
      <c r="AI27" s="33">
        <f t="shared" si="206"/>
        <v>23100</v>
      </c>
      <c r="AJ27" s="33">
        <f t="shared" si="206"/>
        <v>22100</v>
      </c>
      <c r="AK27" s="33">
        <f t="shared" si="206"/>
        <v>23100</v>
      </c>
      <c r="AL27" s="33">
        <f t="shared" si="206"/>
        <v>22100</v>
      </c>
      <c r="AM27" s="33">
        <f t="shared" si="206"/>
        <v>25600</v>
      </c>
      <c r="AN27" s="33">
        <f t="shared" si="206"/>
        <v>25600</v>
      </c>
      <c r="AO27" s="33">
        <f t="shared" si="206"/>
        <v>23500</v>
      </c>
      <c r="AP27" s="33">
        <f t="shared" ref="AP27" si="208">AP26+1500</f>
        <v>25600</v>
      </c>
      <c r="AQ27" s="33">
        <f t="shared" si="206"/>
        <v>23500</v>
      </c>
      <c r="AR27" s="33">
        <f t="shared" si="206"/>
        <v>23500</v>
      </c>
      <c r="AS27" s="33">
        <f t="shared" si="206"/>
        <v>22500</v>
      </c>
      <c r="AT27" s="33">
        <f t="shared" si="206"/>
        <v>30400</v>
      </c>
      <c r="AU27" s="33">
        <f t="shared" si="206"/>
        <v>22500</v>
      </c>
      <c r="AV27" s="33">
        <f t="shared" si="206"/>
        <v>37400</v>
      </c>
      <c r="AW27" s="33">
        <f t="shared" si="206"/>
        <v>37400</v>
      </c>
      <c r="AX27" s="33">
        <f t="shared" si="206"/>
        <v>35400</v>
      </c>
      <c r="AY27" s="33">
        <f t="shared" si="206"/>
        <v>35400</v>
      </c>
      <c r="AZ27" s="147">
        <f t="shared" si="206"/>
        <v>35400</v>
      </c>
      <c r="BA27" s="33">
        <f t="shared" si="206"/>
        <v>35400</v>
      </c>
      <c r="BB27" s="33">
        <f t="shared" si="206"/>
        <v>35400</v>
      </c>
      <c r="BC27" s="33">
        <f t="shared" si="206"/>
        <v>35400</v>
      </c>
      <c r="BD27" s="33">
        <f t="shared" si="206"/>
        <v>35400</v>
      </c>
      <c r="BE27" s="33">
        <f t="shared" si="206"/>
        <v>35400</v>
      </c>
      <c r="BF27" s="33">
        <f t="shared" si="206"/>
        <v>35400</v>
      </c>
      <c r="BG27" s="33">
        <f t="shared" si="206"/>
        <v>34400</v>
      </c>
      <c r="BH27" s="33">
        <f t="shared" si="206"/>
        <v>34400</v>
      </c>
      <c r="BI27" s="33">
        <f t="shared" si="206"/>
        <v>34400</v>
      </c>
    </row>
    <row r="28" spans="1:61" s="14" customFormat="1" ht="11.25" customHeight="1" x14ac:dyDescent="0.2">
      <c r="A28" s="149">
        <v>3</v>
      </c>
      <c r="B28" s="33">
        <f t="shared" ref="B28:D28" si="209">B27+1500</f>
        <v>85900</v>
      </c>
      <c r="C28" s="33">
        <f t="shared" si="209"/>
        <v>85900</v>
      </c>
      <c r="D28" s="33">
        <f t="shared" si="209"/>
        <v>85900</v>
      </c>
      <c r="E28" s="33">
        <f t="shared" si="193"/>
        <v>85900</v>
      </c>
      <c r="F28" s="33">
        <f t="shared" si="194"/>
        <v>85900</v>
      </c>
      <c r="G28" s="33">
        <f t="shared" si="194"/>
        <v>85900</v>
      </c>
      <c r="H28" s="33">
        <f t="shared" ref="H28:I28" si="210">H27+1500</f>
        <v>81900</v>
      </c>
      <c r="I28" s="33">
        <f t="shared" si="210"/>
        <v>80900</v>
      </c>
      <c r="J28" s="33">
        <f t="shared" si="196"/>
        <v>81900</v>
      </c>
      <c r="K28" s="33">
        <f t="shared" si="197"/>
        <v>56900</v>
      </c>
      <c r="L28" s="33">
        <f t="shared" si="197"/>
        <v>51900</v>
      </c>
      <c r="M28" s="147">
        <f t="shared" ref="M28" si="211">M27+1500</f>
        <v>54900</v>
      </c>
      <c r="N28" s="33">
        <f t="shared" si="199"/>
        <v>54900</v>
      </c>
      <c r="O28" s="33">
        <f t="shared" si="200"/>
        <v>48900</v>
      </c>
      <c r="P28" s="33">
        <f t="shared" si="201"/>
        <v>48900</v>
      </c>
      <c r="Q28" s="33">
        <f t="shared" si="202"/>
        <v>44900</v>
      </c>
      <c r="R28" s="33">
        <f t="shared" si="202"/>
        <v>44900</v>
      </c>
      <c r="S28" s="33">
        <f t="shared" si="203"/>
        <v>42100</v>
      </c>
      <c r="T28" s="33">
        <f t="shared" si="204"/>
        <v>44900</v>
      </c>
      <c r="U28" s="33">
        <f t="shared" si="204"/>
        <v>42100</v>
      </c>
      <c r="V28" s="208">
        <f t="shared" si="205"/>
        <v>40900</v>
      </c>
      <c r="W28" s="33">
        <f>W27+1500</f>
        <v>25900</v>
      </c>
      <c r="X28" s="33">
        <f t="shared" si="206"/>
        <v>23600</v>
      </c>
      <c r="Y28" s="33">
        <f t="shared" ref="Y28:AA28" si="212">Y27+1500</f>
        <v>24600</v>
      </c>
      <c r="Z28" s="33">
        <f t="shared" si="212"/>
        <v>23600</v>
      </c>
      <c r="AA28" s="33">
        <f t="shared" si="212"/>
        <v>24600</v>
      </c>
      <c r="AB28" s="33">
        <f t="shared" si="206"/>
        <v>23600</v>
      </c>
      <c r="AC28" s="33">
        <f t="shared" si="206"/>
        <v>23600</v>
      </c>
      <c r="AD28" s="33">
        <f t="shared" si="206"/>
        <v>23900</v>
      </c>
      <c r="AE28" s="33">
        <f t="shared" si="206"/>
        <v>25000</v>
      </c>
      <c r="AF28" s="33">
        <f t="shared" si="206"/>
        <v>23600</v>
      </c>
      <c r="AG28" s="33">
        <f t="shared" si="206"/>
        <v>25000</v>
      </c>
      <c r="AH28" s="33">
        <f t="shared" si="206"/>
        <v>23600</v>
      </c>
      <c r="AI28" s="33">
        <f t="shared" si="206"/>
        <v>24600</v>
      </c>
      <c r="AJ28" s="33">
        <f t="shared" si="206"/>
        <v>23600</v>
      </c>
      <c r="AK28" s="33">
        <f t="shared" si="206"/>
        <v>24600</v>
      </c>
      <c r="AL28" s="33">
        <f t="shared" si="206"/>
        <v>23600</v>
      </c>
      <c r="AM28" s="33">
        <f t="shared" si="206"/>
        <v>27100</v>
      </c>
      <c r="AN28" s="33">
        <f t="shared" si="206"/>
        <v>27100</v>
      </c>
      <c r="AO28" s="33">
        <f t="shared" si="206"/>
        <v>25000</v>
      </c>
      <c r="AP28" s="33">
        <f t="shared" ref="AP28" si="213">AP27+1500</f>
        <v>27100</v>
      </c>
      <c r="AQ28" s="33">
        <f t="shared" si="206"/>
        <v>25000</v>
      </c>
      <c r="AR28" s="33">
        <f t="shared" si="206"/>
        <v>25000</v>
      </c>
      <c r="AS28" s="33">
        <f t="shared" si="206"/>
        <v>24000</v>
      </c>
      <c r="AT28" s="33">
        <f t="shared" si="206"/>
        <v>31900</v>
      </c>
      <c r="AU28" s="33">
        <f t="shared" si="206"/>
        <v>24000</v>
      </c>
      <c r="AV28" s="33">
        <f t="shared" si="206"/>
        <v>38900</v>
      </c>
      <c r="AW28" s="33">
        <f t="shared" si="206"/>
        <v>38900</v>
      </c>
      <c r="AX28" s="33">
        <f t="shared" si="206"/>
        <v>36900</v>
      </c>
      <c r="AY28" s="33">
        <f t="shared" si="206"/>
        <v>36900</v>
      </c>
      <c r="AZ28" s="147">
        <f t="shared" si="206"/>
        <v>36900</v>
      </c>
      <c r="BA28" s="33">
        <f t="shared" si="206"/>
        <v>36900</v>
      </c>
      <c r="BB28" s="33">
        <f t="shared" si="206"/>
        <v>36900</v>
      </c>
      <c r="BC28" s="33">
        <f t="shared" si="206"/>
        <v>36900</v>
      </c>
      <c r="BD28" s="33">
        <f t="shared" si="206"/>
        <v>36900</v>
      </c>
      <c r="BE28" s="33">
        <f t="shared" si="206"/>
        <v>36900</v>
      </c>
      <c r="BF28" s="33">
        <f t="shared" si="206"/>
        <v>36900</v>
      </c>
      <c r="BG28" s="33">
        <f t="shared" si="206"/>
        <v>35900</v>
      </c>
      <c r="BH28" s="33">
        <f t="shared" si="206"/>
        <v>35900</v>
      </c>
      <c r="BI28" s="33">
        <f t="shared" si="206"/>
        <v>35900</v>
      </c>
    </row>
    <row r="29" spans="1:61" s="14" customFormat="1" ht="12" customHeight="1" x14ac:dyDescent="0.2">
      <c r="A29" s="149">
        <v>4</v>
      </c>
      <c r="B29" s="33">
        <f t="shared" ref="B29:D29" si="214">B28+1500</f>
        <v>87400</v>
      </c>
      <c r="C29" s="33">
        <f t="shared" si="214"/>
        <v>87400</v>
      </c>
      <c r="D29" s="33">
        <f t="shared" si="214"/>
        <v>87400</v>
      </c>
      <c r="E29" s="33">
        <f t="shared" si="193"/>
        <v>87400</v>
      </c>
      <c r="F29" s="33">
        <f t="shared" si="194"/>
        <v>87400</v>
      </c>
      <c r="G29" s="33">
        <f t="shared" si="194"/>
        <v>87400</v>
      </c>
      <c r="H29" s="33">
        <f t="shared" ref="H29:I29" si="215">H28+1500</f>
        <v>83400</v>
      </c>
      <c r="I29" s="33">
        <f t="shared" si="215"/>
        <v>82400</v>
      </c>
      <c r="J29" s="33">
        <f t="shared" si="196"/>
        <v>83400</v>
      </c>
      <c r="K29" s="33">
        <f t="shared" si="197"/>
        <v>58400</v>
      </c>
      <c r="L29" s="33">
        <f t="shared" si="197"/>
        <v>53400</v>
      </c>
      <c r="M29" s="147">
        <f t="shared" ref="M29" si="216">M28+1500</f>
        <v>56400</v>
      </c>
      <c r="N29" s="33">
        <f t="shared" si="199"/>
        <v>56400</v>
      </c>
      <c r="O29" s="33">
        <f t="shared" si="200"/>
        <v>50400</v>
      </c>
      <c r="P29" s="33">
        <f t="shared" si="201"/>
        <v>50400</v>
      </c>
      <c r="Q29" s="33">
        <f t="shared" si="202"/>
        <v>46400</v>
      </c>
      <c r="R29" s="33">
        <f t="shared" si="202"/>
        <v>46400</v>
      </c>
      <c r="S29" s="33">
        <f t="shared" si="203"/>
        <v>43600</v>
      </c>
      <c r="T29" s="33">
        <f t="shared" si="204"/>
        <v>46400</v>
      </c>
      <c r="U29" s="33">
        <f t="shared" si="204"/>
        <v>43600</v>
      </c>
      <c r="V29" s="208">
        <f t="shared" si="205"/>
        <v>42400</v>
      </c>
      <c r="W29" s="33">
        <f>W28+1500</f>
        <v>27400</v>
      </c>
      <c r="X29" s="33">
        <f t="shared" si="206"/>
        <v>25100</v>
      </c>
      <c r="Y29" s="33">
        <f t="shared" ref="Y29:AA29" si="217">Y28+1500</f>
        <v>26100</v>
      </c>
      <c r="Z29" s="33">
        <f t="shared" si="217"/>
        <v>25100</v>
      </c>
      <c r="AA29" s="33">
        <f t="shared" si="217"/>
        <v>26100</v>
      </c>
      <c r="AB29" s="33">
        <f t="shared" si="206"/>
        <v>25100</v>
      </c>
      <c r="AC29" s="33">
        <f t="shared" si="206"/>
        <v>25100</v>
      </c>
      <c r="AD29" s="33">
        <f t="shared" si="206"/>
        <v>25400</v>
      </c>
      <c r="AE29" s="33">
        <f t="shared" si="206"/>
        <v>26500</v>
      </c>
      <c r="AF29" s="33">
        <f t="shared" si="206"/>
        <v>25100</v>
      </c>
      <c r="AG29" s="33">
        <f t="shared" si="206"/>
        <v>26500</v>
      </c>
      <c r="AH29" s="33">
        <f t="shared" si="206"/>
        <v>25100</v>
      </c>
      <c r="AI29" s="33">
        <f t="shared" si="206"/>
        <v>26100</v>
      </c>
      <c r="AJ29" s="33">
        <f t="shared" si="206"/>
        <v>25100</v>
      </c>
      <c r="AK29" s="33">
        <f t="shared" si="206"/>
        <v>26100</v>
      </c>
      <c r="AL29" s="33">
        <f t="shared" si="206"/>
        <v>25100</v>
      </c>
      <c r="AM29" s="33">
        <f t="shared" si="206"/>
        <v>28600</v>
      </c>
      <c r="AN29" s="33">
        <f t="shared" si="206"/>
        <v>28600</v>
      </c>
      <c r="AO29" s="33">
        <f t="shared" si="206"/>
        <v>26500</v>
      </c>
      <c r="AP29" s="33">
        <f t="shared" ref="AP29" si="218">AP28+1500</f>
        <v>28600</v>
      </c>
      <c r="AQ29" s="33">
        <f t="shared" si="206"/>
        <v>26500</v>
      </c>
      <c r="AR29" s="33">
        <f t="shared" si="206"/>
        <v>26500</v>
      </c>
      <c r="AS29" s="33">
        <f t="shared" si="206"/>
        <v>25500</v>
      </c>
      <c r="AT29" s="33">
        <f t="shared" si="206"/>
        <v>33400</v>
      </c>
      <c r="AU29" s="33">
        <f t="shared" si="206"/>
        <v>25500</v>
      </c>
      <c r="AV29" s="33">
        <f t="shared" si="206"/>
        <v>40400</v>
      </c>
      <c r="AW29" s="33">
        <f t="shared" si="206"/>
        <v>40400</v>
      </c>
      <c r="AX29" s="33">
        <f t="shared" si="206"/>
        <v>38400</v>
      </c>
      <c r="AY29" s="33">
        <f t="shared" si="206"/>
        <v>38400</v>
      </c>
      <c r="AZ29" s="147">
        <f t="shared" si="206"/>
        <v>38400</v>
      </c>
      <c r="BA29" s="33">
        <f t="shared" si="206"/>
        <v>38400</v>
      </c>
      <c r="BB29" s="33">
        <f t="shared" si="206"/>
        <v>38400</v>
      </c>
      <c r="BC29" s="33">
        <f t="shared" si="206"/>
        <v>38400</v>
      </c>
      <c r="BD29" s="33">
        <f t="shared" si="206"/>
        <v>38400</v>
      </c>
      <c r="BE29" s="33">
        <f t="shared" si="206"/>
        <v>38400</v>
      </c>
      <c r="BF29" s="33">
        <f t="shared" si="206"/>
        <v>38400</v>
      </c>
      <c r="BG29" s="33">
        <f t="shared" si="206"/>
        <v>37400</v>
      </c>
      <c r="BH29" s="33">
        <f t="shared" si="206"/>
        <v>37400</v>
      </c>
      <c r="BI29" s="33">
        <f t="shared" si="206"/>
        <v>37400</v>
      </c>
    </row>
    <row r="30" spans="1:61" s="14" customFormat="1" ht="12" customHeight="1" x14ac:dyDescent="0.2">
      <c r="A30" s="124"/>
    </row>
    <row r="31" spans="1:61" s="14" customFormat="1" ht="12" customHeight="1" x14ac:dyDescent="0.2">
      <c r="A31" s="124"/>
      <c r="B31" s="76"/>
      <c r="C31" s="76"/>
      <c r="K31" s="214"/>
    </row>
    <row r="32" spans="1:61" s="14" customFormat="1" ht="12.75" customHeight="1" x14ac:dyDescent="0.2">
      <c r="A32" s="223" t="s">
        <v>157</v>
      </c>
      <c r="B32" s="76"/>
      <c r="C32" s="76"/>
      <c r="K32" s="214"/>
    </row>
    <row r="33" spans="1:61" s="14" customFormat="1" ht="12.75" customHeight="1" x14ac:dyDescent="0.2">
      <c r="A33" s="223"/>
      <c r="B33" s="76"/>
      <c r="C33" s="76"/>
    </row>
    <row r="34" spans="1:61" s="11" customFormat="1" ht="12.75" customHeight="1" x14ac:dyDescent="0.2">
      <c r="A34" s="223"/>
      <c r="B34" s="216"/>
      <c r="C34" s="216"/>
    </row>
    <row r="35" spans="1:61" s="1" customFormat="1" ht="12.75" x14ac:dyDescent="0.2">
      <c r="B35" s="216"/>
      <c r="C35" s="216"/>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row>
    <row r="36" spans="1:61" s="4" customFormat="1" ht="12.75" customHeight="1" x14ac:dyDescent="0.2">
      <c r="A36" s="137" t="s">
        <v>58</v>
      </c>
      <c r="B36" s="216"/>
      <c r="C36" s="216"/>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row>
    <row r="37" spans="1:61" s="108" customFormat="1" ht="35.25" customHeight="1" x14ac:dyDescent="0.2">
      <c r="A37" s="150" t="s">
        <v>163</v>
      </c>
      <c r="B37" s="217"/>
      <c r="C37" s="217"/>
    </row>
    <row r="38" spans="1:61" s="108" customFormat="1" ht="35.25" customHeight="1" x14ac:dyDescent="0.2">
      <c r="A38" s="150" t="s">
        <v>188</v>
      </c>
      <c r="B38" s="217"/>
      <c r="C38" s="217"/>
    </row>
    <row r="39" spans="1:61" s="108" customFormat="1" ht="35.25" customHeight="1" x14ac:dyDescent="0.2">
      <c r="A39" s="150" t="s">
        <v>164</v>
      </c>
      <c r="B39" s="217"/>
      <c r="C39" s="217"/>
    </row>
    <row r="40" spans="1:61" s="108" customFormat="1" ht="13.5" customHeight="1" x14ac:dyDescent="0.2">
      <c r="A40" s="150" t="s">
        <v>165</v>
      </c>
      <c r="B40" s="217"/>
      <c r="C40" s="217"/>
    </row>
    <row r="41" spans="1:61" s="108" customFormat="1" ht="35.25" customHeight="1" x14ac:dyDescent="0.2">
      <c r="A41" s="150" t="s">
        <v>162</v>
      </c>
      <c r="B41" s="217"/>
      <c r="C41" s="217"/>
    </row>
    <row r="42" spans="1:61" s="108" customFormat="1" ht="35.25" customHeight="1" x14ac:dyDescent="0.2">
      <c r="A42" s="145" t="s">
        <v>173</v>
      </c>
      <c r="B42" s="217"/>
      <c r="C42" s="217"/>
    </row>
    <row r="43" spans="1:61" s="13" customFormat="1" ht="18" customHeight="1" thickBot="1" x14ac:dyDescent="0.25">
      <c r="B43" s="76"/>
      <c r="C43" s="76"/>
    </row>
    <row r="44" spans="1:61" s="4" customFormat="1" ht="12.75" thickBot="1" x14ac:dyDescent="0.25">
      <c r="A44" s="85" t="s">
        <v>65</v>
      </c>
      <c r="B44" s="76"/>
      <c r="C44" s="76"/>
      <c r="D44" s="76"/>
      <c r="E44" s="76"/>
      <c r="G44" s="76"/>
      <c r="H44" s="76"/>
      <c r="I44" s="76"/>
      <c r="J44" s="76"/>
      <c r="K44" s="76"/>
      <c r="M44" s="76"/>
      <c r="R44" s="76"/>
      <c r="T44" s="76"/>
      <c r="U44" s="76"/>
      <c r="Y44" s="76"/>
      <c r="Z44" s="76"/>
      <c r="AA44" s="76"/>
      <c r="AP44" s="76"/>
    </row>
    <row r="45" spans="1:61" s="13" customFormat="1" ht="130.5" customHeight="1" x14ac:dyDescent="0.2">
      <c r="A45" s="226" t="s">
        <v>303</v>
      </c>
      <c r="B45" s="76"/>
      <c r="C45" s="76"/>
    </row>
    <row r="46" spans="1:61" x14ac:dyDescent="0.2">
      <c r="A46" s="227"/>
    </row>
    <row r="47" spans="1:61" x14ac:dyDescent="0.2">
      <c r="A47" s="227"/>
    </row>
    <row r="48" spans="1:61" ht="12.75" thickBot="1" x14ac:dyDescent="0.25">
      <c r="A48" s="228"/>
    </row>
  </sheetData>
  <mergeCells count="2">
    <mergeCell ref="A32:A34"/>
    <mergeCell ref="A45:A48"/>
  </mergeCells>
  <pageMargins left="0.7" right="0.7" top="0.75" bottom="0.75" header="0.3" footer="0.3"/>
  <pageSetup paperSize="9"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52"/>
  <sheetViews>
    <sheetView zoomScaleNormal="100" workbookViewId="0">
      <pane xSplit="1" topLeftCell="B1" activePane="topRight" state="frozen"/>
      <selection activeCell="BE26" sqref="BE26:BE27"/>
      <selection pane="topRight" activeCell="BH17" sqref="BH17"/>
    </sheetView>
  </sheetViews>
  <sheetFormatPr defaultColWidth="10.28515625" defaultRowHeight="12" x14ac:dyDescent="0.2"/>
  <cols>
    <col min="1" max="1" width="42.28515625" style="1" customWidth="1"/>
    <col min="2" max="16384" width="10.28515625" style="2"/>
  </cols>
  <sheetData>
    <row r="1" spans="1:61" s="5" customFormat="1" ht="25.5" customHeight="1" x14ac:dyDescent="0.2">
      <c r="A1" s="47" t="s">
        <v>50</v>
      </c>
    </row>
    <row r="2" spans="1:61" s="5" customFormat="1" ht="12.75" x14ac:dyDescent="0.2">
      <c r="A2" s="6" t="s">
        <v>187</v>
      </c>
    </row>
    <row r="3" spans="1:61" s="11" customFormat="1" ht="28.5" customHeight="1" x14ac:dyDescent="0.2">
      <c r="A3" s="74" t="s">
        <v>52</v>
      </c>
      <c r="B3" s="73">
        <f>'BAR BB| Open rates'!B3</f>
        <v>45700</v>
      </c>
      <c r="C3" s="73">
        <f>'BAR BB| Open rates'!C3</f>
        <v>45701</v>
      </c>
      <c r="D3" s="73">
        <f>'BAR BB| Open rates'!D3</f>
        <v>45702</v>
      </c>
      <c r="E3" s="73">
        <f>'BAR BB| Open rates'!E3</f>
        <v>45703</v>
      </c>
      <c r="F3" s="73">
        <f>'BAR BB| Open rates'!F3</f>
        <v>45708</v>
      </c>
      <c r="G3" s="73">
        <f>'BAR BB| Open rates'!G3</f>
        <v>45709</v>
      </c>
      <c r="H3" s="73">
        <f>'BAR BB| Open rates'!H3</f>
        <v>45710</v>
      </c>
      <c r="I3" s="73">
        <f>'BAR BB| Open rates'!I3</f>
        <v>45711</v>
      </c>
      <c r="J3" s="73">
        <f>'BAR BB| Open rates'!J3</f>
        <v>45712</v>
      </c>
      <c r="K3" s="73">
        <f>'BAR BB| Open rates'!K3</f>
        <v>45713</v>
      </c>
      <c r="L3" s="73">
        <f>'BAR BB| Open rates'!L3</f>
        <v>45714</v>
      </c>
      <c r="M3" s="73">
        <f>'BAR BB| Open rates'!M3</f>
        <v>45715</v>
      </c>
      <c r="N3" s="73">
        <f>'BAR BB| Open rates'!N3</f>
        <v>45717</v>
      </c>
      <c r="O3" s="73">
        <f>'BAR BB| Open rates'!O3</f>
        <v>45719</v>
      </c>
      <c r="P3" s="73">
        <f>'BAR BB| Open rates'!P3</f>
        <v>45723</v>
      </c>
      <c r="Q3" s="73">
        <f>'BAR BB| Open rates'!Q3</f>
        <v>45725</v>
      </c>
      <c r="R3" s="73">
        <f>'BAR BB| Open rates'!R3</f>
        <v>45727</v>
      </c>
      <c r="S3" s="73">
        <f>'BAR BB| Open rates'!S3</f>
        <v>45732</v>
      </c>
      <c r="T3" s="73">
        <f>'BAR BB| Open rates'!T3</f>
        <v>45737</v>
      </c>
      <c r="U3" s="73">
        <f>'BAR BB| Open rates'!U3</f>
        <v>45739</v>
      </c>
      <c r="V3" s="73">
        <f>'BAR BB| Open rates'!V3</f>
        <v>45746</v>
      </c>
      <c r="W3" s="73">
        <f>'BAR BB| Open rates'!W3</f>
        <v>45748</v>
      </c>
      <c r="X3" s="73">
        <f>'BAR BB| Open rates'!X3</f>
        <v>45753</v>
      </c>
      <c r="Y3" s="73">
        <f>'BAR BB| Open rates'!Y3</f>
        <v>45758</v>
      </c>
      <c r="Z3" s="73">
        <f>'BAR BB| Open rates'!Z3</f>
        <v>45760</v>
      </c>
      <c r="AA3" s="73">
        <f>'BAR BB| Open rates'!AA3</f>
        <v>45765</v>
      </c>
      <c r="AB3" s="73">
        <f>'BAR BB| Open rates'!AB3</f>
        <v>45767</v>
      </c>
      <c r="AC3" s="73">
        <f>'BAR BB| Open rates'!AC3</f>
        <v>45769</v>
      </c>
      <c r="AD3" s="73">
        <f>'BAR BB| Open rates'!AD3</f>
        <v>45772</v>
      </c>
      <c r="AE3" s="73">
        <f>'BAR BB| Open rates'!AE3</f>
        <v>45778</v>
      </c>
      <c r="AF3" s="73">
        <f>'BAR BB| Open rates'!AF3</f>
        <v>45781</v>
      </c>
      <c r="AG3" s="73">
        <f>'BAR BB| Open rates'!AG3</f>
        <v>45785</v>
      </c>
      <c r="AH3" s="73">
        <f>'BAR BB| Open rates'!AH3</f>
        <v>45788</v>
      </c>
      <c r="AI3" s="73">
        <f>'BAR BB| Open rates'!AI3</f>
        <v>45793</v>
      </c>
      <c r="AJ3" s="73">
        <f>'BAR BB| Open rates'!AJ3</f>
        <v>45795</v>
      </c>
      <c r="AK3" s="73">
        <f>'BAR BB| Open rates'!AK3</f>
        <v>45800</v>
      </c>
      <c r="AL3" s="73">
        <f>'BAR BB| Open rates'!AL3</f>
        <v>45802</v>
      </c>
      <c r="AM3" s="73">
        <f>'BAR BB| Open rates'!AM3</f>
        <v>45807</v>
      </c>
      <c r="AN3" s="73">
        <f>'BAR BB| Open rates'!AN3</f>
        <v>45809</v>
      </c>
      <c r="AO3" s="73">
        <f>'BAR BB| Open rates'!AO3</f>
        <v>45810</v>
      </c>
      <c r="AP3" s="73">
        <f>'BAR BB| Open rates'!AP3</f>
        <v>45815</v>
      </c>
      <c r="AQ3" s="73">
        <f>'BAR BB| Open rates'!AQ3</f>
        <v>45817</v>
      </c>
      <c r="AR3" s="73">
        <f>'BAR BB| Open rates'!AR3</f>
        <v>45821</v>
      </c>
      <c r="AS3" s="73">
        <f>'BAR BB| Open rates'!AS3</f>
        <v>45823</v>
      </c>
      <c r="AT3" s="73">
        <f>'BAR BB| Open rates'!AT3</f>
        <v>45828</v>
      </c>
      <c r="AU3" s="73">
        <f>'BAR BB| Open rates'!AU3</f>
        <v>45836</v>
      </c>
      <c r="AV3" s="73">
        <f>'BAR BB| Open rates'!AV3</f>
        <v>45839</v>
      </c>
      <c r="AW3" s="73">
        <f>'BAR BB| Open rates'!AW3</f>
        <v>45851</v>
      </c>
      <c r="AX3" s="73">
        <f>'BAR BB| Open rates'!AX3</f>
        <v>45852</v>
      </c>
      <c r="AY3" s="73">
        <f>'BAR BB| Open rates'!AY3</f>
        <v>45858</v>
      </c>
      <c r="AZ3" s="73">
        <f>'BAR BB| Open rates'!AZ3</f>
        <v>45863</v>
      </c>
      <c r="BA3" s="73">
        <f>'BAR BB| Open rates'!BA3</f>
        <v>45865</v>
      </c>
      <c r="BB3" s="73">
        <f>'BAR BB| Open rates'!BB3</f>
        <v>45870</v>
      </c>
      <c r="BC3" s="73">
        <f>'BAR BB| Open rates'!BC3</f>
        <v>45872</v>
      </c>
      <c r="BD3" s="73">
        <f>'BAR BB| Open rates'!BD3</f>
        <v>45877</v>
      </c>
      <c r="BE3" s="73">
        <f>'BAR BB| Open rates'!BE3</f>
        <v>45879</v>
      </c>
      <c r="BF3" s="73">
        <f>'BAR BB| Open rates'!BF3</f>
        <v>45884</v>
      </c>
      <c r="BG3" s="73">
        <f>'BAR BB| Open rates'!BG3</f>
        <v>45886</v>
      </c>
      <c r="BH3" s="73">
        <f>'BAR BB| Open rates'!BH3</f>
        <v>45891</v>
      </c>
      <c r="BI3" s="73">
        <f>'BAR BB| Open rates'!BI3</f>
        <v>45893</v>
      </c>
    </row>
    <row r="4" spans="1:61" s="11" customFormat="1" ht="28.5" customHeight="1" x14ac:dyDescent="0.2">
      <c r="A4" s="8"/>
      <c r="B4" s="73">
        <f>'BAR BB| Open rates'!B4</f>
        <v>45700</v>
      </c>
      <c r="C4" s="73">
        <f>'BAR BB| Open rates'!C4</f>
        <v>45701</v>
      </c>
      <c r="D4" s="73">
        <f>'BAR BB| Open rates'!D4</f>
        <v>45702</v>
      </c>
      <c r="E4" s="73">
        <f>'BAR BB| Open rates'!E4</f>
        <v>45707</v>
      </c>
      <c r="F4" s="73">
        <f>'BAR BB| Open rates'!F4</f>
        <v>45708</v>
      </c>
      <c r="G4" s="73">
        <f>'BAR BB| Open rates'!G4</f>
        <v>45709</v>
      </c>
      <c r="H4" s="73">
        <f>'BAR BB| Open rates'!H4</f>
        <v>45710</v>
      </c>
      <c r="I4" s="73">
        <f>'BAR BB| Open rates'!I4</f>
        <v>45711</v>
      </c>
      <c r="J4" s="73">
        <f>'BAR BB| Open rates'!J4</f>
        <v>45712</v>
      </c>
      <c r="K4" s="73">
        <f>'BAR BB| Open rates'!K4</f>
        <v>45713</v>
      </c>
      <c r="L4" s="73">
        <f>'BAR BB| Open rates'!L4</f>
        <v>45714</v>
      </c>
      <c r="M4" s="73">
        <f>'BAR BB| Open rates'!M4</f>
        <v>45716</v>
      </c>
      <c r="N4" s="73">
        <f>'BAR BB| Open rates'!N4</f>
        <v>45718</v>
      </c>
      <c r="O4" s="73">
        <f>'BAR BB| Open rates'!O4</f>
        <v>45722</v>
      </c>
      <c r="P4" s="73">
        <f>'BAR BB| Open rates'!P4</f>
        <v>45724</v>
      </c>
      <c r="Q4" s="73">
        <f>'BAR BB| Open rates'!Q4</f>
        <v>45726</v>
      </c>
      <c r="R4" s="73">
        <f>'BAR BB| Open rates'!R4</f>
        <v>45731</v>
      </c>
      <c r="S4" s="73">
        <f>'BAR BB| Open rates'!S4</f>
        <v>45736</v>
      </c>
      <c r="T4" s="73">
        <f>'BAR BB| Open rates'!T4</f>
        <v>45738</v>
      </c>
      <c r="U4" s="73">
        <f>'BAR BB| Open rates'!U4</f>
        <v>45745</v>
      </c>
      <c r="V4" s="73">
        <f>'BAR BB| Open rates'!V4</f>
        <v>45747</v>
      </c>
      <c r="W4" s="73">
        <f>'BAR BB| Open rates'!W4</f>
        <v>45752</v>
      </c>
      <c r="X4" s="73">
        <f>'BAR BB| Open rates'!X4</f>
        <v>45757</v>
      </c>
      <c r="Y4" s="73">
        <f>'BAR BB| Open rates'!Y4</f>
        <v>45759</v>
      </c>
      <c r="Z4" s="73">
        <f>'BAR BB| Open rates'!Z4</f>
        <v>45764</v>
      </c>
      <c r="AA4" s="73">
        <f>'BAR BB| Open rates'!AA4</f>
        <v>45766</v>
      </c>
      <c r="AB4" s="73">
        <f>'BAR BB| Open rates'!AB4</f>
        <v>45768</v>
      </c>
      <c r="AC4" s="73">
        <f>'BAR BB| Open rates'!AC4</f>
        <v>45771</v>
      </c>
      <c r="AD4" s="73">
        <f>'BAR BB| Open rates'!AD4</f>
        <v>45777</v>
      </c>
      <c r="AE4" s="73">
        <f>'BAR BB| Open rates'!AE4</f>
        <v>45780</v>
      </c>
      <c r="AF4" s="73">
        <f>'BAR BB| Open rates'!AF4</f>
        <v>45784</v>
      </c>
      <c r="AG4" s="73">
        <f>'BAR BB| Open rates'!AG4</f>
        <v>45787</v>
      </c>
      <c r="AH4" s="73">
        <f>'BAR BB| Open rates'!AH4</f>
        <v>45792</v>
      </c>
      <c r="AI4" s="73">
        <f>'BAR BB| Open rates'!AI4</f>
        <v>45794</v>
      </c>
      <c r="AJ4" s="73">
        <f>'BAR BB| Open rates'!AJ4</f>
        <v>45799</v>
      </c>
      <c r="AK4" s="73">
        <f>'BAR BB| Open rates'!AK4</f>
        <v>45801</v>
      </c>
      <c r="AL4" s="73">
        <f>'BAR BB| Open rates'!AL4</f>
        <v>45806</v>
      </c>
      <c r="AM4" s="73">
        <f>'BAR BB| Open rates'!AM4</f>
        <v>45808</v>
      </c>
      <c r="AN4" s="73">
        <f>'BAR BB| Open rates'!AN4</f>
        <v>45809</v>
      </c>
      <c r="AO4" s="73">
        <f>'BAR BB| Open rates'!AO4</f>
        <v>45814</v>
      </c>
      <c r="AP4" s="73">
        <f>'BAR BB| Open rates'!AP4</f>
        <v>45816</v>
      </c>
      <c r="AQ4" s="73">
        <f>'BAR BB| Open rates'!AQ4</f>
        <v>45820</v>
      </c>
      <c r="AR4" s="73">
        <f>'BAR BB| Open rates'!AR4</f>
        <v>45822</v>
      </c>
      <c r="AS4" s="73">
        <f>'BAR BB| Open rates'!AS4</f>
        <v>45827</v>
      </c>
      <c r="AT4" s="73">
        <f>'BAR BB| Open rates'!AT4</f>
        <v>45835</v>
      </c>
      <c r="AU4" s="73">
        <f>'BAR BB| Open rates'!AU4</f>
        <v>45838</v>
      </c>
      <c r="AV4" s="73">
        <f>'BAR BB| Open rates'!AV4</f>
        <v>45850</v>
      </c>
      <c r="AW4" s="73">
        <f>'BAR BB| Open rates'!AW4</f>
        <v>45851</v>
      </c>
      <c r="AX4" s="73">
        <f>'BAR BB| Open rates'!AX4</f>
        <v>45857</v>
      </c>
      <c r="AY4" s="73">
        <f>'BAR BB| Open rates'!AY4</f>
        <v>45862</v>
      </c>
      <c r="AZ4" s="73">
        <f>'BAR BB| Open rates'!AZ4</f>
        <v>45864</v>
      </c>
      <c r="BA4" s="73">
        <f>'BAR BB| Open rates'!BA4</f>
        <v>45869</v>
      </c>
      <c r="BB4" s="73">
        <f>'BAR BB| Open rates'!BB4</f>
        <v>45871</v>
      </c>
      <c r="BC4" s="73">
        <f>'BAR BB| Open rates'!BC4</f>
        <v>45876</v>
      </c>
      <c r="BD4" s="73">
        <f>'BAR BB| Open rates'!BD4</f>
        <v>45878</v>
      </c>
      <c r="BE4" s="73">
        <f>'BAR BB| Open rates'!BE4</f>
        <v>45883</v>
      </c>
      <c r="BF4" s="73">
        <f>'BAR BB| Open rates'!BF4</f>
        <v>45885</v>
      </c>
      <c r="BG4" s="73">
        <f>'BAR BB| Open rates'!BG4</f>
        <v>45890</v>
      </c>
      <c r="BH4" s="73">
        <f>'BAR BB| Open rates'!BH4</f>
        <v>45892</v>
      </c>
      <c r="BI4" s="73">
        <f>'BAR BB| Open rates'!BI4</f>
        <v>45900</v>
      </c>
    </row>
    <row r="5" spans="1:61" s="14" customFormat="1" ht="12" customHeight="1" x14ac:dyDescent="0.2">
      <c r="A5" s="33" t="s">
        <v>53</v>
      </c>
    </row>
    <row r="6" spans="1:61" s="14" customFormat="1" ht="12" customHeight="1" x14ac:dyDescent="0.2">
      <c r="A6" s="42">
        <v>1</v>
      </c>
      <c r="B6" s="84">
        <f>'BAR BB| Open rates'!B6*0.85*0.9+35</f>
        <v>21378.5</v>
      </c>
      <c r="C6" s="84">
        <f>'BAR BB| Open rates'!C6*0.85*0.9+35</f>
        <v>21378.5</v>
      </c>
      <c r="D6" s="84">
        <f>'BAR BB| Open rates'!D6*0.85*0.9+35</f>
        <v>21378.5</v>
      </c>
      <c r="E6" s="84">
        <f>'BAR BB| Open rates'!E6*0.85*0.9+35</f>
        <v>21378.5</v>
      </c>
      <c r="F6" s="84">
        <f>'BAR BB| Open rates'!F6*0.85*0.9+35</f>
        <v>21378.5</v>
      </c>
      <c r="G6" s="84">
        <f>'BAR BB| Open rates'!G6*0.85*0.9+35</f>
        <v>21378.5</v>
      </c>
      <c r="H6" s="84">
        <f>'BAR BB| Open rates'!H6*0.85*0.9+35</f>
        <v>18318.5</v>
      </c>
      <c r="I6" s="84">
        <f>'BAR BB| Open rates'!I6*0.85*0.9+35</f>
        <v>17553.5</v>
      </c>
      <c r="J6" s="84">
        <f>'BAR BB| Open rates'!J6*0.85*0.9+35</f>
        <v>18318.5</v>
      </c>
      <c r="K6" s="84">
        <f>'BAR BB| Open rates'!K6*0.85*0.9+35</f>
        <v>18318.5</v>
      </c>
      <c r="L6" s="84">
        <f>'BAR BB| Open rates'!L6*0.85*0.9+35</f>
        <v>14493.5</v>
      </c>
      <c r="M6" s="84">
        <f>'BAR BB| Open rates'!M6*0.85*0.9+35</f>
        <v>16788.5</v>
      </c>
      <c r="N6" s="84">
        <f>'BAR BB| Open rates'!N6*0.85*0.9+35</f>
        <v>16788.5</v>
      </c>
      <c r="O6" s="84">
        <f>'BAR BB| Open rates'!O6*0.85*0.9+35</f>
        <v>12198.5</v>
      </c>
      <c r="P6" s="84">
        <f>'BAR BB| Open rates'!P6*0.85*0.9+35</f>
        <v>12198.5</v>
      </c>
      <c r="Q6" s="84">
        <f>'BAR BB| Open rates'!Q6*0.85*0.9+35</f>
        <v>9138.5</v>
      </c>
      <c r="R6" s="84">
        <f>'BAR BB| Open rates'!R6*0.85*0.9+35</f>
        <v>9138.5</v>
      </c>
      <c r="S6" s="84">
        <f>'BAR BB| Open rates'!S6*0.85*0.9+35</f>
        <v>6996.5</v>
      </c>
      <c r="T6" s="84">
        <f>'BAR BB| Open rates'!T6*0.85*0.9+35</f>
        <v>9138.5</v>
      </c>
      <c r="U6" s="84">
        <f>'BAR BB| Open rates'!U6*0.85*0.9+35</f>
        <v>6996.5</v>
      </c>
      <c r="V6" s="84">
        <f>'BAR BB| Open rates'!V6*0.85*0.9+35</f>
        <v>6078.5</v>
      </c>
      <c r="W6" s="84">
        <f>'BAR BB| Open rates'!W6*0.85*0.9+35</f>
        <v>6078.5</v>
      </c>
      <c r="X6" s="84">
        <f>'BAR BB| Open rates'!X6*0.85*0.9+35</f>
        <v>4319</v>
      </c>
      <c r="Y6" s="84">
        <f>'BAR BB| Open rates'!Y6*0.85*0.9+35</f>
        <v>5084</v>
      </c>
      <c r="Z6" s="84">
        <f>'BAR BB| Open rates'!Z6*0.85*0.9+35</f>
        <v>4319</v>
      </c>
      <c r="AA6" s="84">
        <f>'BAR BB| Open rates'!AA6*0.85*0.9+35</f>
        <v>5084</v>
      </c>
      <c r="AB6" s="84">
        <f>'BAR BB| Open rates'!AB6*0.85*0.9+35</f>
        <v>4319</v>
      </c>
      <c r="AC6" s="84">
        <f>'BAR BB| Open rates'!AC6*0.85*0.9+35</f>
        <v>4319</v>
      </c>
      <c r="AD6" s="84">
        <f>'BAR BB| Open rates'!AD6*0.85*0.9+35</f>
        <v>4548.5</v>
      </c>
      <c r="AE6" s="84">
        <f>'BAR BB| Open rates'!AE6*0.85*0.9+35</f>
        <v>5390</v>
      </c>
      <c r="AF6" s="84">
        <f>'BAR BB| Open rates'!AF6*0.85*0.9+35</f>
        <v>4319</v>
      </c>
      <c r="AG6" s="84">
        <f>'BAR BB| Open rates'!AG6*0.85*0.9+35</f>
        <v>5390</v>
      </c>
      <c r="AH6" s="84">
        <f>'BAR BB| Open rates'!AH6*0.85*0.9+35</f>
        <v>4319</v>
      </c>
      <c r="AI6" s="84">
        <f>'BAR BB| Open rates'!AI6*0.85*0.9+35</f>
        <v>5084</v>
      </c>
      <c r="AJ6" s="84">
        <f>'BAR BB| Open rates'!AJ6*0.85*0.9+35</f>
        <v>4319</v>
      </c>
      <c r="AK6" s="84">
        <f>'BAR BB| Open rates'!AK6*0.85*0.9+35</f>
        <v>5084</v>
      </c>
      <c r="AL6" s="84">
        <f>'BAR BB| Open rates'!AL6*0.85*0.9+35</f>
        <v>4319</v>
      </c>
      <c r="AM6" s="84">
        <f>'BAR BB| Open rates'!AM6*0.85*0.9+35</f>
        <v>6996.5</v>
      </c>
      <c r="AN6" s="84">
        <f>'BAR BB| Open rates'!AN6*0.85*0.9+35</f>
        <v>6996.5</v>
      </c>
      <c r="AO6" s="84">
        <f>'BAR BB| Open rates'!AO6*0.85*0.9+35</f>
        <v>5390</v>
      </c>
      <c r="AP6" s="84">
        <f>'BAR BB| Open rates'!AP6*0.85*0.9+35</f>
        <v>6996.5</v>
      </c>
      <c r="AQ6" s="84">
        <f>'BAR BB| Open rates'!AQ6*0.85*0.9+35</f>
        <v>5390</v>
      </c>
      <c r="AR6" s="84">
        <f>'BAR BB| Open rates'!AR6*0.85*0.9+35</f>
        <v>5390</v>
      </c>
      <c r="AS6" s="84">
        <f>'BAR BB| Open rates'!AS6*0.85*0.9+35</f>
        <v>4625</v>
      </c>
      <c r="AT6" s="84">
        <f>'BAR BB| Open rates'!AT6*0.85*0.9+35</f>
        <v>10668.5</v>
      </c>
      <c r="AU6" s="84">
        <f>'BAR BB| Open rates'!AU6*0.85*0.9+35</f>
        <v>4625</v>
      </c>
      <c r="AV6" s="84">
        <f>'BAR BB| Open rates'!AV6*0.85*0.9+35</f>
        <v>10668.5</v>
      </c>
      <c r="AW6" s="84">
        <f>'BAR BB| Open rates'!AW6*0.85*0.9+35</f>
        <v>10668.5</v>
      </c>
      <c r="AX6" s="84">
        <f>'BAR BB| Open rates'!AX6*0.85*0.9+35</f>
        <v>9138.5</v>
      </c>
      <c r="AY6" s="84">
        <f>'BAR BB| Open rates'!AY6*0.85*0.9+35</f>
        <v>9138.5</v>
      </c>
      <c r="AZ6" s="84">
        <f>'BAR BB| Open rates'!AZ6*0.85*0.9+35</f>
        <v>9138.5</v>
      </c>
      <c r="BA6" s="84">
        <f>'BAR BB| Open rates'!BA6*0.85*0.9+35</f>
        <v>9138.5</v>
      </c>
      <c r="BB6" s="84">
        <f>'BAR BB| Open rates'!BB6*0.85*0.9+35</f>
        <v>9138.5</v>
      </c>
      <c r="BC6" s="84">
        <f>'BAR BB| Open rates'!BC6*0.85*0.9+35</f>
        <v>9138.5</v>
      </c>
      <c r="BD6" s="84">
        <f>'BAR BB| Open rates'!BD6*0.85*0.9+35</f>
        <v>9138.5</v>
      </c>
      <c r="BE6" s="84">
        <f>'BAR BB| Open rates'!BE6*0.85*0.9+35</f>
        <v>9138.5</v>
      </c>
      <c r="BF6" s="84">
        <f>'BAR BB| Open rates'!BF6*0.85*0.9+35</f>
        <v>9138.5</v>
      </c>
      <c r="BG6" s="84">
        <f>'BAR BB| Open rates'!BG6*0.85*0.9+35</f>
        <v>8373.5</v>
      </c>
      <c r="BH6" s="84">
        <f>'BAR BB| Open rates'!BH6*0.85*0.9+35</f>
        <v>8373.5</v>
      </c>
      <c r="BI6" s="84">
        <f>'BAR BB| Open rates'!BI6*0.85*0.9+35</f>
        <v>8373.5</v>
      </c>
    </row>
    <row r="7" spans="1:61" s="14" customFormat="1" ht="12" customHeight="1" x14ac:dyDescent="0.2">
      <c r="A7" s="42">
        <v>2</v>
      </c>
      <c r="B7" s="84">
        <f>'BAR BB| Open rates'!B7*0.85*0.9+35</f>
        <v>22526</v>
      </c>
      <c r="C7" s="84">
        <f>'BAR BB| Open rates'!C7*0.85*0.9+35</f>
        <v>22526</v>
      </c>
      <c r="D7" s="84">
        <f>'BAR BB| Open rates'!D7*0.85*0.9+35</f>
        <v>22526</v>
      </c>
      <c r="E7" s="84">
        <f>'BAR BB| Open rates'!E7*0.85*0.9+35</f>
        <v>22526</v>
      </c>
      <c r="F7" s="84">
        <f>'BAR BB| Open rates'!F7*0.85*0.9+35</f>
        <v>22526</v>
      </c>
      <c r="G7" s="84">
        <f>'BAR BB| Open rates'!G7*0.85*0.9+35</f>
        <v>22526</v>
      </c>
      <c r="H7" s="84">
        <f>'BAR BB| Open rates'!H7*0.85*0.9+35</f>
        <v>19466</v>
      </c>
      <c r="I7" s="84">
        <f>'BAR BB| Open rates'!I7*0.85*0.9+35</f>
        <v>18701</v>
      </c>
      <c r="J7" s="84">
        <f>'BAR BB| Open rates'!J7*0.85*0.9+35</f>
        <v>19466</v>
      </c>
      <c r="K7" s="84">
        <f>'BAR BB| Open rates'!K7*0.85*0.9+35</f>
        <v>19466</v>
      </c>
      <c r="L7" s="84">
        <f>'BAR BB| Open rates'!L7*0.85*0.9+35</f>
        <v>15641</v>
      </c>
      <c r="M7" s="84">
        <f>'BAR BB| Open rates'!M7*0.85*0.9+35</f>
        <v>17936</v>
      </c>
      <c r="N7" s="84">
        <f>'BAR BB| Open rates'!N7*0.85*0.9+35</f>
        <v>17936</v>
      </c>
      <c r="O7" s="84">
        <f>'BAR BB| Open rates'!O7*0.85*0.9+35</f>
        <v>13346</v>
      </c>
      <c r="P7" s="84">
        <f>'BAR BB| Open rates'!P7*0.85*0.9+35</f>
        <v>13346</v>
      </c>
      <c r="Q7" s="84">
        <f>'BAR BB| Open rates'!Q7*0.85*0.9+35</f>
        <v>10286</v>
      </c>
      <c r="R7" s="84">
        <f>'BAR BB| Open rates'!R7*0.85*0.9+35</f>
        <v>10286</v>
      </c>
      <c r="S7" s="84">
        <f>'BAR BB| Open rates'!S7*0.85*0.9+35</f>
        <v>8144</v>
      </c>
      <c r="T7" s="84">
        <f>'BAR BB| Open rates'!T7*0.85*0.9+35</f>
        <v>10286</v>
      </c>
      <c r="U7" s="84">
        <f>'BAR BB| Open rates'!U7*0.85*0.9+35</f>
        <v>8144</v>
      </c>
      <c r="V7" s="84">
        <f>'BAR BB| Open rates'!V7*0.85*0.9+35</f>
        <v>7226</v>
      </c>
      <c r="W7" s="84">
        <f>'BAR BB| Open rates'!W7*0.85*0.9+35</f>
        <v>7226</v>
      </c>
      <c r="X7" s="84">
        <f>'BAR BB| Open rates'!X7*0.85*0.9+35</f>
        <v>5466.5</v>
      </c>
      <c r="Y7" s="84">
        <f>'BAR BB| Open rates'!Y7*0.85*0.9+35</f>
        <v>6231.5</v>
      </c>
      <c r="Z7" s="84">
        <f>'BAR BB| Open rates'!Z7*0.85*0.9+35</f>
        <v>5466.5</v>
      </c>
      <c r="AA7" s="84">
        <f>'BAR BB| Open rates'!AA7*0.85*0.9+35</f>
        <v>6231.5</v>
      </c>
      <c r="AB7" s="84">
        <f>'BAR BB| Open rates'!AB7*0.85*0.9+35</f>
        <v>5466.5</v>
      </c>
      <c r="AC7" s="84">
        <f>'BAR BB| Open rates'!AC7*0.85*0.9+35</f>
        <v>5466.5</v>
      </c>
      <c r="AD7" s="84">
        <f>'BAR BB| Open rates'!AD7*0.85*0.9+35</f>
        <v>5696</v>
      </c>
      <c r="AE7" s="84">
        <f>'BAR BB| Open rates'!AE7*0.85*0.9+35</f>
        <v>6537.5</v>
      </c>
      <c r="AF7" s="84">
        <f>'BAR BB| Open rates'!AF7*0.85*0.9+35</f>
        <v>5466.5</v>
      </c>
      <c r="AG7" s="84">
        <f>'BAR BB| Open rates'!AG7*0.85*0.9+35</f>
        <v>6537.5</v>
      </c>
      <c r="AH7" s="84">
        <f>'BAR BB| Open rates'!AH7*0.85*0.9+35</f>
        <v>5466.5</v>
      </c>
      <c r="AI7" s="84">
        <f>'BAR BB| Open rates'!AI7*0.85*0.9+35</f>
        <v>6231.5</v>
      </c>
      <c r="AJ7" s="84">
        <f>'BAR BB| Open rates'!AJ7*0.85*0.9+35</f>
        <v>5466.5</v>
      </c>
      <c r="AK7" s="84">
        <f>'BAR BB| Open rates'!AK7*0.85*0.9+35</f>
        <v>6231.5</v>
      </c>
      <c r="AL7" s="84">
        <f>'BAR BB| Open rates'!AL7*0.85*0.9+35</f>
        <v>5466.5</v>
      </c>
      <c r="AM7" s="84">
        <f>'BAR BB| Open rates'!AM7*0.85*0.9+35</f>
        <v>8144</v>
      </c>
      <c r="AN7" s="84">
        <f>'BAR BB| Open rates'!AN7*0.85*0.9+35</f>
        <v>8144</v>
      </c>
      <c r="AO7" s="84">
        <f>'BAR BB| Open rates'!AO7*0.85*0.9+35</f>
        <v>6537.5</v>
      </c>
      <c r="AP7" s="84">
        <f>'BAR BB| Open rates'!AP7*0.85*0.9+35</f>
        <v>8144</v>
      </c>
      <c r="AQ7" s="84">
        <f>'BAR BB| Open rates'!AQ7*0.85*0.9+35</f>
        <v>6537.5</v>
      </c>
      <c r="AR7" s="84">
        <f>'BAR BB| Open rates'!AR7*0.85*0.9+35</f>
        <v>6537.5</v>
      </c>
      <c r="AS7" s="84">
        <f>'BAR BB| Open rates'!AS7*0.85*0.9+35</f>
        <v>5772.5</v>
      </c>
      <c r="AT7" s="84">
        <f>'BAR BB| Open rates'!AT7*0.85*0.9+35</f>
        <v>11816</v>
      </c>
      <c r="AU7" s="84">
        <f>'BAR BB| Open rates'!AU7*0.85*0.9+35</f>
        <v>5772.5</v>
      </c>
      <c r="AV7" s="84">
        <f>'BAR BB| Open rates'!AV7*0.85*0.9+35</f>
        <v>11816</v>
      </c>
      <c r="AW7" s="84">
        <f>'BAR BB| Open rates'!AW7*0.85*0.9+35</f>
        <v>11816</v>
      </c>
      <c r="AX7" s="84">
        <f>'BAR BB| Open rates'!AX7*0.85*0.9+35</f>
        <v>10286</v>
      </c>
      <c r="AY7" s="84">
        <f>'BAR BB| Open rates'!AY7*0.85*0.9+35</f>
        <v>10286</v>
      </c>
      <c r="AZ7" s="84">
        <f>'BAR BB| Open rates'!AZ7*0.85*0.9+35</f>
        <v>10286</v>
      </c>
      <c r="BA7" s="84">
        <f>'BAR BB| Open rates'!BA7*0.85*0.9+35</f>
        <v>10286</v>
      </c>
      <c r="BB7" s="84">
        <f>'BAR BB| Open rates'!BB7*0.85*0.9+35</f>
        <v>10286</v>
      </c>
      <c r="BC7" s="84">
        <f>'BAR BB| Open rates'!BC7*0.85*0.9+35</f>
        <v>10286</v>
      </c>
      <c r="BD7" s="84">
        <f>'BAR BB| Open rates'!BD7*0.85*0.9+35</f>
        <v>10286</v>
      </c>
      <c r="BE7" s="84">
        <f>'BAR BB| Open rates'!BE7*0.85*0.9+35</f>
        <v>10286</v>
      </c>
      <c r="BF7" s="84">
        <f>'BAR BB| Open rates'!BF7*0.85*0.9+35</f>
        <v>10286</v>
      </c>
      <c r="BG7" s="84">
        <f>'BAR BB| Open rates'!BG7*0.85*0.9+35</f>
        <v>9521</v>
      </c>
      <c r="BH7" s="84">
        <f>'BAR BB| Open rates'!BH7*0.85*0.9+35</f>
        <v>9521</v>
      </c>
      <c r="BI7" s="84">
        <f>'BAR BB| Open rates'!BI7*0.85*0.9+35</f>
        <v>9521</v>
      </c>
    </row>
    <row r="8" spans="1:6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row>
    <row r="9" spans="1:61" s="14" customFormat="1" ht="12" customHeight="1" x14ac:dyDescent="0.2">
      <c r="A9" s="149">
        <v>1</v>
      </c>
      <c r="B9" s="84">
        <f>'BAR BB| Open rates'!B9*0.85*0.9+35</f>
        <v>25968.5</v>
      </c>
      <c r="C9" s="84">
        <f>'BAR BB| Open rates'!C9*0.85*0.9+35</f>
        <v>25968.5</v>
      </c>
      <c r="D9" s="84">
        <f>'BAR BB| Open rates'!D9*0.85*0.9+35</f>
        <v>25968.5</v>
      </c>
      <c r="E9" s="84">
        <f>'BAR BB| Open rates'!E9*0.85*0.9+35</f>
        <v>25968.5</v>
      </c>
      <c r="F9" s="84">
        <f>'BAR BB| Open rates'!F9*0.85*0.9+35</f>
        <v>25968.5</v>
      </c>
      <c r="G9" s="84">
        <f>'BAR BB| Open rates'!G9*0.85*0.9+35</f>
        <v>25968.5</v>
      </c>
      <c r="H9" s="84">
        <f>'BAR BB| Open rates'!H9*0.85*0.9+35</f>
        <v>22908.5</v>
      </c>
      <c r="I9" s="84">
        <f>'BAR BB| Open rates'!I9*0.85*0.9+35</f>
        <v>22143.5</v>
      </c>
      <c r="J9" s="84">
        <f>'BAR BB| Open rates'!J9*0.85*0.9+35</f>
        <v>22908.5</v>
      </c>
      <c r="K9" s="84">
        <f>'BAR BB| Open rates'!K9*0.85*0.9+35</f>
        <v>21378.5</v>
      </c>
      <c r="L9" s="84">
        <f>'BAR BB| Open rates'!L9*0.85*0.9+35</f>
        <v>17553.5</v>
      </c>
      <c r="M9" s="84">
        <f>'BAR BB| Open rates'!M9*0.85*0.9+35</f>
        <v>19848.5</v>
      </c>
      <c r="N9" s="84">
        <f>'BAR BB| Open rates'!N9*0.85*0.9+35</f>
        <v>19848.5</v>
      </c>
      <c r="O9" s="84">
        <f>'BAR BB| Open rates'!O9*0.85*0.9+35</f>
        <v>15258.5</v>
      </c>
      <c r="P9" s="84">
        <f>'BAR BB| Open rates'!P9*0.85*0.9+35</f>
        <v>15258.5</v>
      </c>
      <c r="Q9" s="84">
        <f>'BAR BB| Open rates'!Q9*0.85*0.9+35</f>
        <v>12198.5</v>
      </c>
      <c r="R9" s="84">
        <f>'BAR BB| Open rates'!R9*0.85*0.9+35</f>
        <v>12198.5</v>
      </c>
      <c r="S9" s="84">
        <f>'BAR BB| Open rates'!S9*0.85*0.9+35</f>
        <v>10056.5</v>
      </c>
      <c r="T9" s="84">
        <f>'BAR BB| Open rates'!T9*0.85*0.9+35</f>
        <v>12198.5</v>
      </c>
      <c r="U9" s="84">
        <f>'BAR BB| Open rates'!U9*0.85*0.9+35</f>
        <v>10056.5</v>
      </c>
      <c r="V9" s="84">
        <f>'BAR BB| Open rates'!V9*0.85*0.9+35</f>
        <v>9138.5</v>
      </c>
      <c r="W9" s="84">
        <f>'BAR BB| Open rates'!W9*0.85*0.9+35</f>
        <v>7608.5</v>
      </c>
      <c r="X9" s="84">
        <f>'BAR BB| Open rates'!X9*0.85*0.9+35</f>
        <v>5849</v>
      </c>
      <c r="Y9" s="84">
        <f>'BAR BB| Open rates'!Y9*0.85*0.9+35</f>
        <v>6614</v>
      </c>
      <c r="Z9" s="84">
        <f>'BAR BB| Open rates'!Z9*0.85*0.9+35</f>
        <v>5849</v>
      </c>
      <c r="AA9" s="84">
        <f>'BAR BB| Open rates'!AA9*0.85*0.9+35</f>
        <v>6614</v>
      </c>
      <c r="AB9" s="84">
        <f>'BAR BB| Open rates'!AB9*0.85*0.9+35</f>
        <v>5849</v>
      </c>
      <c r="AC9" s="84">
        <f>'BAR BB| Open rates'!AC9*0.85*0.9+35</f>
        <v>5849</v>
      </c>
      <c r="AD9" s="84">
        <f>'BAR BB| Open rates'!AD9*0.85*0.9+35</f>
        <v>6078.5</v>
      </c>
      <c r="AE9" s="84">
        <f>'BAR BB| Open rates'!AE9*0.85*0.9+35</f>
        <v>6920</v>
      </c>
      <c r="AF9" s="84">
        <f>'BAR BB| Open rates'!AF9*0.85*0.9+35</f>
        <v>5849</v>
      </c>
      <c r="AG9" s="84">
        <f>'BAR BB| Open rates'!AG9*0.85*0.9+35</f>
        <v>6920</v>
      </c>
      <c r="AH9" s="84">
        <f>'BAR BB| Open rates'!AH9*0.85*0.9+35</f>
        <v>5849</v>
      </c>
      <c r="AI9" s="84">
        <f>'BAR BB| Open rates'!AI9*0.85*0.9+35</f>
        <v>6614</v>
      </c>
      <c r="AJ9" s="84">
        <f>'BAR BB| Open rates'!AJ9*0.85*0.9+35</f>
        <v>5849</v>
      </c>
      <c r="AK9" s="84">
        <f>'BAR BB| Open rates'!AK9*0.85*0.9+35</f>
        <v>6614</v>
      </c>
      <c r="AL9" s="84">
        <f>'BAR BB| Open rates'!AL9*0.85*0.9+35</f>
        <v>5849</v>
      </c>
      <c r="AM9" s="84">
        <f>'BAR BB| Open rates'!AM9*0.85*0.9+35</f>
        <v>8526.5</v>
      </c>
      <c r="AN9" s="84">
        <f>'BAR BB| Open rates'!AN9*0.85*0.9+35</f>
        <v>8526.5</v>
      </c>
      <c r="AO9" s="84">
        <f>'BAR BB| Open rates'!AO9*0.85*0.9+35</f>
        <v>6920</v>
      </c>
      <c r="AP9" s="84">
        <f>'BAR BB| Open rates'!AP9*0.85*0.9+35</f>
        <v>8526.5</v>
      </c>
      <c r="AQ9" s="84">
        <f>'BAR BB| Open rates'!AQ9*0.85*0.9+35</f>
        <v>6920</v>
      </c>
      <c r="AR9" s="84">
        <f>'BAR BB| Open rates'!AR9*0.85*0.9+35</f>
        <v>6920</v>
      </c>
      <c r="AS9" s="84">
        <f>'BAR BB| Open rates'!AS9*0.85*0.9+35</f>
        <v>6155</v>
      </c>
      <c r="AT9" s="84">
        <f>'BAR BB| Open rates'!AT9*0.85*0.9+35</f>
        <v>12198.5</v>
      </c>
      <c r="AU9" s="84">
        <f>'BAR BB| Open rates'!AU9*0.85*0.9+35</f>
        <v>6155</v>
      </c>
      <c r="AV9" s="84">
        <f>'BAR BB| Open rates'!AV9*0.85*0.9+35</f>
        <v>12198.5</v>
      </c>
      <c r="AW9" s="84">
        <f>'BAR BB| Open rates'!AW9*0.85*0.9+35</f>
        <v>12198.5</v>
      </c>
      <c r="AX9" s="84">
        <f>'BAR BB| Open rates'!AX9*0.85*0.9+35</f>
        <v>10668.5</v>
      </c>
      <c r="AY9" s="84">
        <f>'BAR BB| Open rates'!AY9*0.85*0.9+35</f>
        <v>10668.5</v>
      </c>
      <c r="AZ9" s="84">
        <f>'BAR BB| Open rates'!AZ9*0.85*0.9+35</f>
        <v>10668.5</v>
      </c>
      <c r="BA9" s="84">
        <f>'BAR BB| Open rates'!BA9*0.85*0.9+35</f>
        <v>10668.5</v>
      </c>
      <c r="BB9" s="84">
        <f>'BAR BB| Open rates'!BB9*0.85*0.9+35</f>
        <v>10668.5</v>
      </c>
      <c r="BC9" s="84">
        <f>'BAR BB| Open rates'!BC9*0.85*0.9+35</f>
        <v>10668.5</v>
      </c>
      <c r="BD9" s="84">
        <f>'BAR BB| Open rates'!BD9*0.85*0.9+35</f>
        <v>10668.5</v>
      </c>
      <c r="BE9" s="84">
        <f>'BAR BB| Open rates'!BE9*0.85*0.9+35</f>
        <v>10668.5</v>
      </c>
      <c r="BF9" s="84">
        <f>'BAR BB| Open rates'!BF9*0.85*0.9+35</f>
        <v>10668.5</v>
      </c>
      <c r="BG9" s="84">
        <f>'BAR BB| Open rates'!BG9*0.85*0.9+35</f>
        <v>9903.5</v>
      </c>
      <c r="BH9" s="84">
        <f>'BAR BB| Open rates'!BH9*0.85*0.9+35</f>
        <v>9903.5</v>
      </c>
      <c r="BI9" s="84">
        <f>'BAR BB| Open rates'!BI9*0.85*0.9+35</f>
        <v>9903.5</v>
      </c>
    </row>
    <row r="10" spans="1:61" s="14" customFormat="1" ht="12" customHeight="1" x14ac:dyDescent="0.2">
      <c r="A10" s="149">
        <v>2</v>
      </c>
      <c r="B10" s="84">
        <f>'BAR BB| Open rates'!B10*0.85*0.9+35</f>
        <v>27116</v>
      </c>
      <c r="C10" s="84">
        <f>'BAR BB| Open rates'!C10*0.85*0.9+35</f>
        <v>27116</v>
      </c>
      <c r="D10" s="84">
        <f>'BAR BB| Open rates'!D10*0.85*0.9+35</f>
        <v>27116</v>
      </c>
      <c r="E10" s="84">
        <f>'BAR BB| Open rates'!E10*0.85*0.9+35</f>
        <v>27116</v>
      </c>
      <c r="F10" s="84">
        <f>'BAR BB| Open rates'!F10*0.85*0.9+35</f>
        <v>27116</v>
      </c>
      <c r="G10" s="84">
        <f>'BAR BB| Open rates'!G10*0.85*0.9+35</f>
        <v>27116</v>
      </c>
      <c r="H10" s="84">
        <f>'BAR BB| Open rates'!H10*0.85*0.9+35</f>
        <v>24056</v>
      </c>
      <c r="I10" s="84">
        <f>'BAR BB| Open rates'!I10*0.85*0.9+35</f>
        <v>23291</v>
      </c>
      <c r="J10" s="84">
        <f>'BAR BB| Open rates'!J10*0.85*0.9+35</f>
        <v>24056</v>
      </c>
      <c r="K10" s="84">
        <f>'BAR BB| Open rates'!K10*0.85*0.9+35</f>
        <v>22526</v>
      </c>
      <c r="L10" s="84">
        <f>'BAR BB| Open rates'!L10*0.85*0.9+35</f>
        <v>18701</v>
      </c>
      <c r="M10" s="84">
        <f>'BAR BB| Open rates'!M10*0.85*0.9+35</f>
        <v>20996</v>
      </c>
      <c r="N10" s="84">
        <f>'BAR BB| Open rates'!N10*0.85*0.9+35</f>
        <v>20996</v>
      </c>
      <c r="O10" s="84">
        <f>'BAR BB| Open rates'!O10*0.85*0.9+35</f>
        <v>16406</v>
      </c>
      <c r="P10" s="84">
        <f>'BAR BB| Open rates'!P10*0.85*0.9+35</f>
        <v>16406</v>
      </c>
      <c r="Q10" s="84">
        <f>'BAR BB| Open rates'!Q10*0.85*0.9+35</f>
        <v>13346</v>
      </c>
      <c r="R10" s="84">
        <f>'BAR BB| Open rates'!R10*0.85*0.9+35</f>
        <v>13346</v>
      </c>
      <c r="S10" s="84">
        <f>'BAR BB| Open rates'!S10*0.85*0.9+35</f>
        <v>11204</v>
      </c>
      <c r="T10" s="84">
        <f>'BAR BB| Open rates'!T10*0.85*0.9+35</f>
        <v>13346</v>
      </c>
      <c r="U10" s="84">
        <f>'BAR BB| Open rates'!U10*0.85*0.9+35</f>
        <v>11204</v>
      </c>
      <c r="V10" s="84">
        <f>'BAR BB| Open rates'!V10*0.85*0.9+35</f>
        <v>10286</v>
      </c>
      <c r="W10" s="84">
        <f>'BAR BB| Open rates'!W10*0.85*0.9+35</f>
        <v>8756</v>
      </c>
      <c r="X10" s="84">
        <f>'BAR BB| Open rates'!X10*0.85*0.9+35</f>
        <v>6996.5</v>
      </c>
      <c r="Y10" s="84">
        <f>'BAR BB| Open rates'!Y10*0.85*0.9+35</f>
        <v>7761.5</v>
      </c>
      <c r="Z10" s="84">
        <f>'BAR BB| Open rates'!Z10*0.85*0.9+35</f>
        <v>6996.5</v>
      </c>
      <c r="AA10" s="84">
        <f>'BAR BB| Open rates'!AA10*0.85*0.9+35</f>
        <v>7761.5</v>
      </c>
      <c r="AB10" s="84">
        <f>'BAR BB| Open rates'!AB10*0.85*0.9+35</f>
        <v>6996.5</v>
      </c>
      <c r="AC10" s="84">
        <f>'BAR BB| Open rates'!AC10*0.85*0.9+35</f>
        <v>6996.5</v>
      </c>
      <c r="AD10" s="84">
        <f>'BAR BB| Open rates'!AD10*0.85*0.9+35</f>
        <v>7226</v>
      </c>
      <c r="AE10" s="84">
        <f>'BAR BB| Open rates'!AE10*0.85*0.9+35</f>
        <v>8067.5</v>
      </c>
      <c r="AF10" s="84">
        <f>'BAR BB| Open rates'!AF10*0.85*0.9+35</f>
        <v>6996.5</v>
      </c>
      <c r="AG10" s="84">
        <f>'BAR BB| Open rates'!AG10*0.85*0.9+35</f>
        <v>8067.5</v>
      </c>
      <c r="AH10" s="84">
        <f>'BAR BB| Open rates'!AH10*0.85*0.9+35</f>
        <v>6996.5</v>
      </c>
      <c r="AI10" s="84">
        <f>'BAR BB| Open rates'!AI10*0.85*0.9+35</f>
        <v>7761.5</v>
      </c>
      <c r="AJ10" s="84">
        <f>'BAR BB| Open rates'!AJ10*0.85*0.9+35</f>
        <v>6996.5</v>
      </c>
      <c r="AK10" s="84">
        <f>'BAR BB| Open rates'!AK10*0.85*0.9+35</f>
        <v>7761.5</v>
      </c>
      <c r="AL10" s="84">
        <f>'BAR BB| Open rates'!AL10*0.85*0.9+35</f>
        <v>6996.5</v>
      </c>
      <c r="AM10" s="84">
        <f>'BAR BB| Open rates'!AM10*0.85*0.9+35</f>
        <v>9674</v>
      </c>
      <c r="AN10" s="84">
        <f>'BAR BB| Open rates'!AN10*0.85*0.9+35</f>
        <v>9674</v>
      </c>
      <c r="AO10" s="84">
        <f>'BAR BB| Open rates'!AO10*0.85*0.9+35</f>
        <v>8067.5</v>
      </c>
      <c r="AP10" s="84">
        <f>'BAR BB| Open rates'!AP10*0.85*0.9+35</f>
        <v>9674</v>
      </c>
      <c r="AQ10" s="84">
        <f>'BAR BB| Open rates'!AQ10*0.85*0.9+35</f>
        <v>8067.5</v>
      </c>
      <c r="AR10" s="84">
        <f>'BAR BB| Open rates'!AR10*0.85*0.9+35</f>
        <v>8067.5</v>
      </c>
      <c r="AS10" s="84">
        <f>'BAR BB| Open rates'!AS10*0.85*0.9+35</f>
        <v>7302.5</v>
      </c>
      <c r="AT10" s="84">
        <f>'BAR BB| Open rates'!AT10*0.85*0.9+35</f>
        <v>13346</v>
      </c>
      <c r="AU10" s="84">
        <f>'BAR BB| Open rates'!AU10*0.85*0.9+35</f>
        <v>7302.5</v>
      </c>
      <c r="AV10" s="84">
        <f>'BAR BB| Open rates'!AV10*0.85*0.9+35</f>
        <v>13346</v>
      </c>
      <c r="AW10" s="84">
        <f>'BAR BB| Open rates'!AW10*0.85*0.9+35</f>
        <v>13346</v>
      </c>
      <c r="AX10" s="84">
        <f>'BAR BB| Open rates'!AX10*0.85*0.9+35</f>
        <v>11816</v>
      </c>
      <c r="AY10" s="84">
        <f>'BAR BB| Open rates'!AY10*0.85*0.9+35</f>
        <v>11816</v>
      </c>
      <c r="AZ10" s="84">
        <f>'BAR BB| Open rates'!AZ10*0.85*0.9+35</f>
        <v>11816</v>
      </c>
      <c r="BA10" s="84">
        <f>'BAR BB| Open rates'!BA10*0.85*0.9+35</f>
        <v>11816</v>
      </c>
      <c r="BB10" s="84">
        <f>'BAR BB| Open rates'!BB10*0.85*0.9+35</f>
        <v>11816</v>
      </c>
      <c r="BC10" s="84">
        <f>'BAR BB| Open rates'!BC10*0.85*0.9+35</f>
        <v>11816</v>
      </c>
      <c r="BD10" s="84">
        <f>'BAR BB| Open rates'!BD10*0.85*0.9+35</f>
        <v>11816</v>
      </c>
      <c r="BE10" s="84">
        <f>'BAR BB| Open rates'!BE10*0.85*0.9+35</f>
        <v>11816</v>
      </c>
      <c r="BF10" s="84">
        <f>'BAR BB| Open rates'!BF10*0.85*0.9+35</f>
        <v>11816</v>
      </c>
      <c r="BG10" s="84">
        <f>'BAR BB| Open rates'!BG10*0.85*0.9+35</f>
        <v>11051</v>
      </c>
      <c r="BH10" s="84">
        <f>'BAR BB| Open rates'!BH10*0.85*0.9+35</f>
        <v>11051</v>
      </c>
      <c r="BI10" s="84">
        <f>'BAR BB| Open rates'!BI10*0.85*0.9+35</f>
        <v>11051</v>
      </c>
    </row>
    <row r="11" spans="1:6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row>
    <row r="12" spans="1:61" s="14" customFormat="1" ht="12" customHeight="1" x14ac:dyDescent="0.2">
      <c r="A12" s="149">
        <v>1</v>
      </c>
      <c r="B12" s="84">
        <f>'BAR BB| Open rates'!B12*0.85*0.9+35</f>
        <v>28263.5</v>
      </c>
      <c r="C12" s="84">
        <f>'BAR BB| Open rates'!C12*0.85*0.9+35</f>
        <v>28263.5</v>
      </c>
      <c r="D12" s="84">
        <f>'BAR BB| Open rates'!D12*0.85*0.9+35</f>
        <v>28263.5</v>
      </c>
      <c r="E12" s="84">
        <f>'BAR BB| Open rates'!E12*0.85*0.9+35</f>
        <v>28263.5</v>
      </c>
      <c r="F12" s="84">
        <f>'BAR BB| Open rates'!F12*0.85*0.9+35</f>
        <v>28263.5</v>
      </c>
      <c r="G12" s="84">
        <f>'BAR BB| Open rates'!G12*0.85*0.9+35</f>
        <v>28263.5</v>
      </c>
      <c r="H12" s="84">
        <f>'BAR BB| Open rates'!H12*0.85*0.9+35</f>
        <v>25203.5</v>
      </c>
      <c r="I12" s="84">
        <f>'BAR BB| Open rates'!I12*0.85*0.9+35</f>
        <v>24438.5</v>
      </c>
      <c r="J12" s="84">
        <f>'BAR BB| Open rates'!J12*0.85*0.9+35</f>
        <v>25203.5</v>
      </c>
      <c r="K12" s="84">
        <f>'BAR BB| Open rates'!K12*0.85*0.9+35</f>
        <v>23367.5</v>
      </c>
      <c r="L12" s="84">
        <f>'BAR BB| Open rates'!L12*0.85*0.9+35</f>
        <v>19542.5</v>
      </c>
      <c r="M12" s="84">
        <f>'BAR BB| Open rates'!M12*0.85*0.9+35</f>
        <v>21837.5</v>
      </c>
      <c r="N12" s="84">
        <f>'BAR BB| Open rates'!N12*0.85*0.9+35</f>
        <v>21837.5</v>
      </c>
      <c r="O12" s="84">
        <f>'BAR BB| Open rates'!O12*0.85*0.9+35</f>
        <v>17247.5</v>
      </c>
      <c r="P12" s="84">
        <f>'BAR BB| Open rates'!P12*0.85*0.9+35</f>
        <v>17247.5</v>
      </c>
      <c r="Q12" s="84">
        <f>'BAR BB| Open rates'!Q12*0.85*0.9+35</f>
        <v>14187.5</v>
      </c>
      <c r="R12" s="84">
        <f>'BAR BB| Open rates'!R12*0.85*0.9+35</f>
        <v>14187.5</v>
      </c>
      <c r="S12" s="84">
        <f>'BAR BB| Open rates'!S12*0.85*0.9+35</f>
        <v>12045.5</v>
      </c>
      <c r="T12" s="84">
        <f>'BAR BB| Open rates'!T12*0.85*0.9+35</f>
        <v>14187.5</v>
      </c>
      <c r="U12" s="84">
        <f>'BAR BB| Open rates'!U12*0.85*0.9+35</f>
        <v>12045.5</v>
      </c>
      <c r="V12" s="84">
        <f>'BAR BB| Open rates'!V12*0.85*0.9+35</f>
        <v>11127.5</v>
      </c>
      <c r="W12" s="84">
        <f>'BAR BB| Open rates'!W12*0.85*0.9+35</f>
        <v>8373.5</v>
      </c>
      <c r="X12" s="84">
        <f>'BAR BB| Open rates'!X12*0.85*0.9+35</f>
        <v>6614</v>
      </c>
      <c r="Y12" s="84">
        <f>'BAR BB| Open rates'!Y12*0.85*0.9+35</f>
        <v>7379</v>
      </c>
      <c r="Z12" s="84">
        <f>'BAR BB| Open rates'!Z12*0.85*0.9+35</f>
        <v>6614</v>
      </c>
      <c r="AA12" s="84">
        <f>'BAR BB| Open rates'!AA12*0.85*0.9+35</f>
        <v>7379</v>
      </c>
      <c r="AB12" s="84">
        <f>'BAR BB| Open rates'!AB12*0.85*0.9+35</f>
        <v>6614</v>
      </c>
      <c r="AC12" s="84">
        <f>'BAR BB| Open rates'!AC12*0.85*0.9+35</f>
        <v>6614</v>
      </c>
      <c r="AD12" s="84">
        <f>'BAR BB| Open rates'!AD12*0.85*0.9+35</f>
        <v>6843.5</v>
      </c>
      <c r="AE12" s="84">
        <f>'BAR BB| Open rates'!AE12*0.85*0.9+35</f>
        <v>7685</v>
      </c>
      <c r="AF12" s="84">
        <f>'BAR BB| Open rates'!AF12*0.85*0.9+35</f>
        <v>6614</v>
      </c>
      <c r="AG12" s="84">
        <f>'BAR BB| Open rates'!AG12*0.85*0.9+35</f>
        <v>7685</v>
      </c>
      <c r="AH12" s="84">
        <f>'BAR BB| Open rates'!AH12*0.85*0.9+35</f>
        <v>6614</v>
      </c>
      <c r="AI12" s="84">
        <f>'BAR BB| Open rates'!AI12*0.85*0.9+35</f>
        <v>7379</v>
      </c>
      <c r="AJ12" s="84">
        <f>'BAR BB| Open rates'!AJ12*0.85*0.9+35</f>
        <v>6614</v>
      </c>
      <c r="AK12" s="84">
        <f>'BAR BB| Open rates'!AK12*0.85*0.9+35</f>
        <v>7379</v>
      </c>
      <c r="AL12" s="84">
        <f>'BAR BB| Open rates'!AL12*0.85*0.9+35</f>
        <v>6614</v>
      </c>
      <c r="AM12" s="84">
        <f>'BAR BB| Open rates'!AM12*0.85*0.9+35</f>
        <v>9291.5</v>
      </c>
      <c r="AN12" s="84">
        <f>'BAR BB| Open rates'!AN12*0.85*0.9+35</f>
        <v>9291.5</v>
      </c>
      <c r="AO12" s="84">
        <f>'BAR BB| Open rates'!AO12*0.85*0.9+35</f>
        <v>7685</v>
      </c>
      <c r="AP12" s="84">
        <f>'BAR BB| Open rates'!AP12*0.85*0.9+35</f>
        <v>9291.5</v>
      </c>
      <c r="AQ12" s="84">
        <f>'BAR BB| Open rates'!AQ12*0.85*0.9+35</f>
        <v>7685</v>
      </c>
      <c r="AR12" s="84">
        <f>'BAR BB| Open rates'!AR12*0.85*0.9+35</f>
        <v>7685</v>
      </c>
      <c r="AS12" s="84">
        <f>'BAR BB| Open rates'!AS12*0.85*0.9+35</f>
        <v>6920</v>
      </c>
      <c r="AT12" s="84">
        <f>'BAR BB| Open rates'!AT12*0.85*0.9+35</f>
        <v>12963.5</v>
      </c>
      <c r="AU12" s="84">
        <f>'BAR BB| Open rates'!AU12*0.85*0.9+35</f>
        <v>6920</v>
      </c>
      <c r="AV12" s="84">
        <f>'BAR BB| Open rates'!AV12*0.85*0.9+35</f>
        <v>12963.5</v>
      </c>
      <c r="AW12" s="84">
        <f>'BAR BB| Open rates'!AW12*0.85*0.9+35</f>
        <v>12963.5</v>
      </c>
      <c r="AX12" s="84">
        <f>'BAR BB| Open rates'!AX12*0.85*0.9+35</f>
        <v>11433.5</v>
      </c>
      <c r="AY12" s="84">
        <f>'BAR BB| Open rates'!AY12*0.85*0.9+35</f>
        <v>11433.5</v>
      </c>
      <c r="AZ12" s="84">
        <f>'BAR BB| Open rates'!AZ12*0.85*0.9+35</f>
        <v>11433.5</v>
      </c>
      <c r="BA12" s="84">
        <f>'BAR BB| Open rates'!BA12*0.85*0.9+35</f>
        <v>11433.5</v>
      </c>
      <c r="BB12" s="84">
        <f>'BAR BB| Open rates'!BB12*0.85*0.9+35</f>
        <v>11433.5</v>
      </c>
      <c r="BC12" s="84">
        <f>'BAR BB| Open rates'!BC12*0.85*0.9+35</f>
        <v>11433.5</v>
      </c>
      <c r="BD12" s="84">
        <f>'BAR BB| Open rates'!BD12*0.85*0.9+35</f>
        <v>11433.5</v>
      </c>
      <c r="BE12" s="84">
        <f>'BAR BB| Open rates'!BE12*0.85*0.9+35</f>
        <v>11433.5</v>
      </c>
      <c r="BF12" s="84">
        <f>'BAR BB| Open rates'!BF12*0.85*0.9+35</f>
        <v>11433.5</v>
      </c>
      <c r="BG12" s="84">
        <f>'BAR BB| Open rates'!BG12*0.85*0.9+35</f>
        <v>10668.5</v>
      </c>
      <c r="BH12" s="84">
        <f>'BAR BB| Open rates'!BH12*0.85*0.9+35</f>
        <v>10668.5</v>
      </c>
      <c r="BI12" s="84">
        <f>'BAR BB| Open rates'!BI12*0.85*0.9+35</f>
        <v>10668.5</v>
      </c>
    </row>
    <row r="13" spans="1:61" s="14" customFormat="1" ht="12" customHeight="1" x14ac:dyDescent="0.2">
      <c r="A13" s="149">
        <v>2</v>
      </c>
      <c r="B13" s="84">
        <f>'BAR BB| Open rates'!B13*0.85*0.9+35</f>
        <v>29411</v>
      </c>
      <c r="C13" s="84">
        <f>'BAR BB| Open rates'!C13*0.85*0.9+35</f>
        <v>29411</v>
      </c>
      <c r="D13" s="84">
        <f>'BAR BB| Open rates'!D13*0.85*0.9+35</f>
        <v>29411</v>
      </c>
      <c r="E13" s="84">
        <f>'BAR BB| Open rates'!E13*0.85*0.9+35</f>
        <v>29411</v>
      </c>
      <c r="F13" s="84">
        <f>'BAR BB| Open rates'!F13*0.85*0.9+35</f>
        <v>29411</v>
      </c>
      <c r="G13" s="84">
        <f>'BAR BB| Open rates'!G13*0.85*0.9+35</f>
        <v>29411</v>
      </c>
      <c r="H13" s="84">
        <f>'BAR BB| Open rates'!H13*0.85*0.9+35</f>
        <v>26351</v>
      </c>
      <c r="I13" s="84">
        <f>'BAR BB| Open rates'!I13*0.85*0.9+35</f>
        <v>25586</v>
      </c>
      <c r="J13" s="84">
        <f>'BAR BB| Open rates'!J13*0.85*0.9+35</f>
        <v>26351</v>
      </c>
      <c r="K13" s="84">
        <f>'BAR BB| Open rates'!K13*0.85*0.9+35</f>
        <v>24515</v>
      </c>
      <c r="L13" s="84">
        <f>'BAR BB| Open rates'!L13*0.85*0.9+35</f>
        <v>20690</v>
      </c>
      <c r="M13" s="84">
        <f>'BAR BB| Open rates'!M13*0.85*0.9+35</f>
        <v>22985</v>
      </c>
      <c r="N13" s="84">
        <f>'BAR BB| Open rates'!N13*0.85*0.9+35</f>
        <v>22985</v>
      </c>
      <c r="O13" s="84">
        <f>'BAR BB| Open rates'!O13*0.85*0.9+35</f>
        <v>18395</v>
      </c>
      <c r="P13" s="84">
        <f>'BAR BB| Open rates'!P13*0.85*0.9+35</f>
        <v>18395</v>
      </c>
      <c r="Q13" s="84">
        <f>'BAR BB| Open rates'!Q13*0.85*0.9+35</f>
        <v>15335</v>
      </c>
      <c r="R13" s="84">
        <f>'BAR BB| Open rates'!R13*0.85*0.9+35</f>
        <v>15335</v>
      </c>
      <c r="S13" s="84">
        <f>'BAR BB| Open rates'!S13*0.85*0.9+35</f>
        <v>13193</v>
      </c>
      <c r="T13" s="84">
        <f>'BAR BB| Open rates'!T13*0.85*0.9+35</f>
        <v>15335</v>
      </c>
      <c r="U13" s="84">
        <f>'BAR BB| Open rates'!U13*0.85*0.9+35</f>
        <v>13193</v>
      </c>
      <c r="V13" s="84">
        <f>'BAR BB| Open rates'!V13*0.85*0.9+35</f>
        <v>12275</v>
      </c>
      <c r="W13" s="84">
        <f>'BAR BB| Open rates'!W13*0.85*0.9+35</f>
        <v>9521</v>
      </c>
      <c r="X13" s="84">
        <f>'BAR BB| Open rates'!X13*0.85*0.9+35</f>
        <v>7761.5</v>
      </c>
      <c r="Y13" s="84">
        <f>'BAR BB| Open rates'!Y13*0.85*0.9+35</f>
        <v>8526.5</v>
      </c>
      <c r="Z13" s="84">
        <f>'BAR BB| Open rates'!Z13*0.85*0.9+35</f>
        <v>7761.5</v>
      </c>
      <c r="AA13" s="84">
        <f>'BAR BB| Open rates'!AA13*0.85*0.9+35</f>
        <v>8526.5</v>
      </c>
      <c r="AB13" s="84">
        <f>'BAR BB| Open rates'!AB13*0.85*0.9+35</f>
        <v>7761.5</v>
      </c>
      <c r="AC13" s="84">
        <f>'BAR BB| Open rates'!AC13*0.85*0.9+35</f>
        <v>7761.5</v>
      </c>
      <c r="AD13" s="84">
        <f>'BAR BB| Open rates'!AD13*0.85*0.9+35</f>
        <v>7991</v>
      </c>
      <c r="AE13" s="84">
        <f>'BAR BB| Open rates'!AE13*0.85*0.9+35</f>
        <v>8832.5</v>
      </c>
      <c r="AF13" s="84">
        <f>'BAR BB| Open rates'!AF13*0.85*0.9+35</f>
        <v>7761.5</v>
      </c>
      <c r="AG13" s="84">
        <f>'BAR BB| Open rates'!AG13*0.85*0.9+35</f>
        <v>8832.5</v>
      </c>
      <c r="AH13" s="84">
        <f>'BAR BB| Open rates'!AH13*0.85*0.9+35</f>
        <v>7761.5</v>
      </c>
      <c r="AI13" s="84">
        <f>'BAR BB| Open rates'!AI13*0.85*0.9+35</f>
        <v>8526.5</v>
      </c>
      <c r="AJ13" s="84">
        <f>'BAR BB| Open rates'!AJ13*0.85*0.9+35</f>
        <v>7761.5</v>
      </c>
      <c r="AK13" s="84">
        <f>'BAR BB| Open rates'!AK13*0.85*0.9+35</f>
        <v>8526.5</v>
      </c>
      <c r="AL13" s="84">
        <f>'BAR BB| Open rates'!AL13*0.85*0.9+35</f>
        <v>7761.5</v>
      </c>
      <c r="AM13" s="84">
        <f>'BAR BB| Open rates'!AM13*0.85*0.9+35</f>
        <v>10439</v>
      </c>
      <c r="AN13" s="84">
        <f>'BAR BB| Open rates'!AN13*0.85*0.9+35</f>
        <v>10439</v>
      </c>
      <c r="AO13" s="84">
        <f>'BAR BB| Open rates'!AO13*0.85*0.9+35</f>
        <v>8832.5</v>
      </c>
      <c r="AP13" s="84">
        <f>'BAR BB| Open rates'!AP13*0.85*0.9+35</f>
        <v>10439</v>
      </c>
      <c r="AQ13" s="84">
        <f>'BAR BB| Open rates'!AQ13*0.85*0.9+35</f>
        <v>8832.5</v>
      </c>
      <c r="AR13" s="84">
        <f>'BAR BB| Open rates'!AR13*0.85*0.9+35</f>
        <v>8832.5</v>
      </c>
      <c r="AS13" s="84">
        <f>'BAR BB| Open rates'!AS13*0.85*0.9+35</f>
        <v>8067.5</v>
      </c>
      <c r="AT13" s="84">
        <f>'BAR BB| Open rates'!AT13*0.85*0.9+35</f>
        <v>14111</v>
      </c>
      <c r="AU13" s="84">
        <f>'BAR BB| Open rates'!AU13*0.85*0.9+35</f>
        <v>8067.5</v>
      </c>
      <c r="AV13" s="84">
        <f>'BAR BB| Open rates'!AV13*0.85*0.9+35</f>
        <v>14111</v>
      </c>
      <c r="AW13" s="84">
        <f>'BAR BB| Open rates'!AW13*0.85*0.9+35</f>
        <v>14111</v>
      </c>
      <c r="AX13" s="84">
        <f>'BAR BB| Open rates'!AX13*0.85*0.9+35</f>
        <v>12581</v>
      </c>
      <c r="AY13" s="84">
        <f>'BAR BB| Open rates'!AY13*0.85*0.9+35</f>
        <v>12581</v>
      </c>
      <c r="AZ13" s="84">
        <f>'BAR BB| Open rates'!AZ13*0.85*0.9+35</f>
        <v>12581</v>
      </c>
      <c r="BA13" s="84">
        <f>'BAR BB| Open rates'!BA13*0.85*0.9+35</f>
        <v>12581</v>
      </c>
      <c r="BB13" s="84">
        <f>'BAR BB| Open rates'!BB13*0.85*0.9+35</f>
        <v>12581</v>
      </c>
      <c r="BC13" s="84">
        <f>'BAR BB| Open rates'!BC13*0.85*0.9+35</f>
        <v>12581</v>
      </c>
      <c r="BD13" s="84">
        <f>'BAR BB| Open rates'!BD13*0.85*0.9+35</f>
        <v>12581</v>
      </c>
      <c r="BE13" s="84">
        <f>'BAR BB| Open rates'!BE13*0.85*0.9+35</f>
        <v>12581</v>
      </c>
      <c r="BF13" s="84">
        <f>'BAR BB| Open rates'!BF13*0.85*0.9+35</f>
        <v>12581</v>
      </c>
      <c r="BG13" s="84">
        <f>'BAR BB| Open rates'!BG13*0.85*0.9+35</f>
        <v>11816</v>
      </c>
      <c r="BH13" s="84">
        <f>'BAR BB| Open rates'!BH13*0.85*0.9+35</f>
        <v>11816</v>
      </c>
      <c r="BI13" s="84">
        <f>'BAR BB| Open rates'!BI13*0.85*0.9+35</f>
        <v>11816</v>
      </c>
    </row>
    <row r="14" spans="1:6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row>
    <row r="15" spans="1:61" s="14" customFormat="1" ht="12" customHeight="1" x14ac:dyDescent="0.2">
      <c r="A15" s="42">
        <v>1</v>
      </c>
      <c r="B15" s="84">
        <f>'BAR BB| Open rates'!B15*0.85*0.9+35</f>
        <v>30252.5</v>
      </c>
      <c r="C15" s="84">
        <f>'BAR BB| Open rates'!C15*0.85*0.9+35</f>
        <v>30252.5</v>
      </c>
      <c r="D15" s="84">
        <f>'BAR BB| Open rates'!D15*0.85*0.9+35</f>
        <v>30252.5</v>
      </c>
      <c r="E15" s="84">
        <f>'BAR BB| Open rates'!E15*0.85*0.9+35</f>
        <v>30252.5</v>
      </c>
      <c r="F15" s="84">
        <f>'BAR BB| Open rates'!F15*0.85*0.9+35</f>
        <v>30252.5</v>
      </c>
      <c r="G15" s="84">
        <f>'BAR BB| Open rates'!G15*0.85*0.9+35</f>
        <v>30252.5</v>
      </c>
      <c r="H15" s="84">
        <f>'BAR BB| Open rates'!H15*0.85*0.9+35</f>
        <v>27192.5</v>
      </c>
      <c r="I15" s="84">
        <f>'BAR BB| Open rates'!I15*0.85*0.9+35</f>
        <v>26427.5</v>
      </c>
      <c r="J15" s="84">
        <f>'BAR BB| Open rates'!J15*0.85*0.9+35</f>
        <v>27192.5</v>
      </c>
      <c r="K15" s="84">
        <f>'BAR BB| Open rates'!K15*0.85*0.9+35</f>
        <v>24438.5</v>
      </c>
      <c r="L15" s="84">
        <f>'BAR BB| Open rates'!L15*0.85*0.9+35</f>
        <v>20613.5</v>
      </c>
      <c r="M15" s="84">
        <f>'BAR BB| Open rates'!M15*0.85*0.9+35</f>
        <v>22908.5</v>
      </c>
      <c r="N15" s="84">
        <f>'BAR BB| Open rates'!N15*0.85*0.9+35</f>
        <v>22908.5</v>
      </c>
      <c r="O15" s="84">
        <f>'BAR BB| Open rates'!O15*0.85*0.9+35</f>
        <v>18318.5</v>
      </c>
      <c r="P15" s="84">
        <f>'BAR BB| Open rates'!P15*0.85*0.9+35</f>
        <v>18318.5</v>
      </c>
      <c r="Q15" s="84">
        <f>'BAR BB| Open rates'!Q15*0.85*0.9+35</f>
        <v>15258.5</v>
      </c>
      <c r="R15" s="84">
        <f>'BAR BB| Open rates'!R15*0.85*0.9+35</f>
        <v>15258.5</v>
      </c>
      <c r="S15" s="84">
        <f>'BAR BB| Open rates'!S15*0.85*0.9+35</f>
        <v>13116.5</v>
      </c>
      <c r="T15" s="84">
        <f>'BAR BB| Open rates'!T15*0.85*0.9+35</f>
        <v>15258.5</v>
      </c>
      <c r="U15" s="84">
        <f>'BAR BB| Open rates'!U15*0.85*0.9+35</f>
        <v>13116.5</v>
      </c>
      <c r="V15" s="84">
        <f>'BAR BB| Open rates'!V15*0.85*0.9+35</f>
        <v>12198.5</v>
      </c>
      <c r="W15" s="84">
        <f>'BAR BB| Open rates'!W15*0.85*0.9+35</f>
        <v>11127.5</v>
      </c>
      <c r="X15" s="84">
        <f>'BAR BB| Open rates'!X15*0.85*0.9+35</f>
        <v>9368</v>
      </c>
      <c r="Y15" s="84">
        <f>'BAR BB| Open rates'!Y15*0.85*0.9+35</f>
        <v>10133</v>
      </c>
      <c r="Z15" s="84">
        <f>'BAR BB| Open rates'!Z15*0.85*0.9+35</f>
        <v>9368</v>
      </c>
      <c r="AA15" s="84">
        <f>'BAR BB| Open rates'!AA15*0.85*0.9+35</f>
        <v>10133</v>
      </c>
      <c r="AB15" s="84">
        <f>'BAR BB| Open rates'!AB15*0.85*0.9+35</f>
        <v>9368</v>
      </c>
      <c r="AC15" s="84">
        <f>'BAR BB| Open rates'!AC15*0.85*0.9+35</f>
        <v>9368</v>
      </c>
      <c r="AD15" s="84">
        <f>'BAR BB| Open rates'!AD15*0.85*0.9+35</f>
        <v>9597.5</v>
      </c>
      <c r="AE15" s="84">
        <f>'BAR BB| Open rates'!AE15*0.85*0.9+35</f>
        <v>10439</v>
      </c>
      <c r="AF15" s="84">
        <f>'BAR BB| Open rates'!AF15*0.85*0.9+35</f>
        <v>9368</v>
      </c>
      <c r="AG15" s="84">
        <f>'BAR BB| Open rates'!AG15*0.85*0.9+35</f>
        <v>10439</v>
      </c>
      <c r="AH15" s="84">
        <f>'BAR BB| Open rates'!AH15*0.85*0.9+35</f>
        <v>9368</v>
      </c>
      <c r="AI15" s="84">
        <f>'BAR BB| Open rates'!AI15*0.85*0.9+35</f>
        <v>10133</v>
      </c>
      <c r="AJ15" s="84">
        <f>'BAR BB| Open rates'!AJ15*0.85*0.9+35</f>
        <v>9368</v>
      </c>
      <c r="AK15" s="84">
        <f>'BAR BB| Open rates'!AK15*0.85*0.9+35</f>
        <v>10133</v>
      </c>
      <c r="AL15" s="84">
        <f>'BAR BB| Open rates'!AL15*0.85*0.9+35</f>
        <v>9368</v>
      </c>
      <c r="AM15" s="84">
        <f>'BAR BB| Open rates'!AM15*0.85*0.9+35</f>
        <v>12045.5</v>
      </c>
      <c r="AN15" s="84">
        <f>'BAR BB| Open rates'!AN15*0.85*0.9+35</f>
        <v>12045.5</v>
      </c>
      <c r="AO15" s="84">
        <f>'BAR BB| Open rates'!AO15*0.85*0.9+35</f>
        <v>10439</v>
      </c>
      <c r="AP15" s="84">
        <f>'BAR BB| Open rates'!AP15*0.85*0.9+35</f>
        <v>12045.5</v>
      </c>
      <c r="AQ15" s="84">
        <f>'BAR BB| Open rates'!AQ15*0.85*0.9+35</f>
        <v>10439</v>
      </c>
      <c r="AR15" s="84">
        <f>'BAR BB| Open rates'!AR15*0.85*0.9+35</f>
        <v>10439</v>
      </c>
      <c r="AS15" s="84">
        <f>'BAR BB| Open rates'!AS15*0.85*0.9+35</f>
        <v>9674</v>
      </c>
      <c r="AT15" s="84">
        <f>'BAR BB| Open rates'!AT15*0.85*0.9+35</f>
        <v>15717.5</v>
      </c>
      <c r="AU15" s="84">
        <f>'BAR BB| Open rates'!AU15*0.85*0.9+35</f>
        <v>9674</v>
      </c>
      <c r="AV15" s="84">
        <f>'BAR BB| Open rates'!AV15*0.85*0.9+35</f>
        <v>16482.5</v>
      </c>
      <c r="AW15" s="84">
        <f>'BAR BB| Open rates'!AW15*0.85*0.9+35</f>
        <v>16482.5</v>
      </c>
      <c r="AX15" s="84">
        <f>'BAR BB| Open rates'!AX15*0.85*0.9+35</f>
        <v>14952.5</v>
      </c>
      <c r="AY15" s="84">
        <f>'BAR BB| Open rates'!AY15*0.85*0.9+35</f>
        <v>14952.5</v>
      </c>
      <c r="AZ15" s="84">
        <f>'BAR BB| Open rates'!AZ15*0.85*0.9+35</f>
        <v>14952.5</v>
      </c>
      <c r="BA15" s="84">
        <f>'BAR BB| Open rates'!BA15*0.85*0.9+35</f>
        <v>14952.5</v>
      </c>
      <c r="BB15" s="84">
        <f>'BAR BB| Open rates'!BB15*0.85*0.9+35</f>
        <v>14952.5</v>
      </c>
      <c r="BC15" s="84">
        <f>'BAR BB| Open rates'!BC15*0.85*0.9+35</f>
        <v>14952.5</v>
      </c>
      <c r="BD15" s="84">
        <f>'BAR BB| Open rates'!BD15*0.85*0.9+35</f>
        <v>14952.5</v>
      </c>
      <c r="BE15" s="84">
        <f>'BAR BB| Open rates'!BE15*0.85*0.9+35</f>
        <v>14952.5</v>
      </c>
      <c r="BF15" s="84">
        <f>'BAR BB| Open rates'!BF15*0.85*0.9+35</f>
        <v>14952.5</v>
      </c>
      <c r="BG15" s="84">
        <f>'BAR BB| Open rates'!BG15*0.85*0.9+35</f>
        <v>14187.5</v>
      </c>
      <c r="BH15" s="84">
        <f>'BAR BB| Open rates'!BH15*0.85*0.9+35</f>
        <v>14187.5</v>
      </c>
      <c r="BI15" s="84">
        <f>'BAR BB| Open rates'!BI15*0.85*0.9+35</f>
        <v>14187.5</v>
      </c>
    </row>
    <row r="16" spans="1:61" s="14" customFormat="1" ht="12" customHeight="1" x14ac:dyDescent="0.2">
      <c r="A16" s="42">
        <v>2</v>
      </c>
      <c r="B16" s="84">
        <f>'BAR BB| Open rates'!B16*0.85*0.9+35</f>
        <v>31400</v>
      </c>
      <c r="C16" s="84">
        <f>'BAR BB| Open rates'!C16*0.85*0.9+35</f>
        <v>31400</v>
      </c>
      <c r="D16" s="84">
        <f>'BAR BB| Open rates'!D16*0.85*0.9+35</f>
        <v>31400</v>
      </c>
      <c r="E16" s="84">
        <f>'BAR BB| Open rates'!E16*0.85*0.9+35</f>
        <v>31400</v>
      </c>
      <c r="F16" s="84">
        <f>'BAR BB| Open rates'!F16*0.85*0.9+35</f>
        <v>31400</v>
      </c>
      <c r="G16" s="84">
        <f>'BAR BB| Open rates'!G16*0.85*0.9+35</f>
        <v>31400</v>
      </c>
      <c r="H16" s="84">
        <f>'BAR BB| Open rates'!H16*0.85*0.9+35</f>
        <v>28340</v>
      </c>
      <c r="I16" s="84">
        <f>'BAR BB| Open rates'!I16*0.85*0.9+35</f>
        <v>27575</v>
      </c>
      <c r="J16" s="84">
        <f>'BAR BB| Open rates'!J16*0.85*0.9+35</f>
        <v>28340</v>
      </c>
      <c r="K16" s="84">
        <f>'BAR BB| Open rates'!K16*0.85*0.9+35</f>
        <v>25586</v>
      </c>
      <c r="L16" s="84">
        <f>'BAR BB| Open rates'!L16*0.85*0.9+35</f>
        <v>21761</v>
      </c>
      <c r="M16" s="84">
        <f>'BAR BB| Open rates'!M16*0.85*0.9+35</f>
        <v>24056</v>
      </c>
      <c r="N16" s="84">
        <f>'BAR BB| Open rates'!N16*0.85*0.9+35</f>
        <v>24056</v>
      </c>
      <c r="O16" s="84">
        <f>'BAR BB| Open rates'!O16*0.85*0.9+35</f>
        <v>19466</v>
      </c>
      <c r="P16" s="84">
        <f>'BAR BB| Open rates'!P16*0.85*0.9+35</f>
        <v>19466</v>
      </c>
      <c r="Q16" s="84">
        <f>'BAR BB| Open rates'!Q16*0.85*0.9+35</f>
        <v>16406</v>
      </c>
      <c r="R16" s="84">
        <f>'BAR BB| Open rates'!R16*0.85*0.9+35</f>
        <v>16406</v>
      </c>
      <c r="S16" s="84">
        <f>'BAR BB| Open rates'!S16*0.85*0.9+35</f>
        <v>14264</v>
      </c>
      <c r="T16" s="84">
        <f>'BAR BB| Open rates'!T16*0.85*0.9+35</f>
        <v>16406</v>
      </c>
      <c r="U16" s="84">
        <f>'BAR BB| Open rates'!U16*0.85*0.9+35</f>
        <v>14264</v>
      </c>
      <c r="V16" s="84">
        <f>'BAR BB| Open rates'!V16*0.85*0.9+35</f>
        <v>13346</v>
      </c>
      <c r="W16" s="84">
        <f>'BAR BB| Open rates'!W16*0.85*0.9+35</f>
        <v>12275</v>
      </c>
      <c r="X16" s="84">
        <f>'BAR BB| Open rates'!X16*0.85*0.9+35</f>
        <v>10515.5</v>
      </c>
      <c r="Y16" s="84">
        <f>'BAR BB| Open rates'!Y16*0.85*0.9+35</f>
        <v>11280.5</v>
      </c>
      <c r="Z16" s="84">
        <f>'BAR BB| Open rates'!Z16*0.85*0.9+35</f>
        <v>10515.5</v>
      </c>
      <c r="AA16" s="84">
        <f>'BAR BB| Open rates'!AA16*0.85*0.9+35</f>
        <v>11280.5</v>
      </c>
      <c r="AB16" s="84">
        <f>'BAR BB| Open rates'!AB16*0.85*0.9+35</f>
        <v>10515.5</v>
      </c>
      <c r="AC16" s="84">
        <f>'BAR BB| Open rates'!AC16*0.85*0.9+35</f>
        <v>10515.5</v>
      </c>
      <c r="AD16" s="84">
        <f>'BAR BB| Open rates'!AD16*0.85*0.9+35</f>
        <v>10745</v>
      </c>
      <c r="AE16" s="84">
        <f>'BAR BB| Open rates'!AE16*0.85*0.9+35</f>
        <v>11586.5</v>
      </c>
      <c r="AF16" s="84">
        <f>'BAR BB| Open rates'!AF16*0.85*0.9+35</f>
        <v>10515.5</v>
      </c>
      <c r="AG16" s="84">
        <f>'BAR BB| Open rates'!AG16*0.85*0.9+35</f>
        <v>11586.5</v>
      </c>
      <c r="AH16" s="84">
        <f>'BAR BB| Open rates'!AH16*0.85*0.9+35</f>
        <v>10515.5</v>
      </c>
      <c r="AI16" s="84">
        <f>'BAR BB| Open rates'!AI16*0.85*0.9+35</f>
        <v>11280.5</v>
      </c>
      <c r="AJ16" s="84">
        <f>'BAR BB| Open rates'!AJ16*0.85*0.9+35</f>
        <v>10515.5</v>
      </c>
      <c r="AK16" s="84">
        <f>'BAR BB| Open rates'!AK16*0.85*0.9+35</f>
        <v>11280.5</v>
      </c>
      <c r="AL16" s="84">
        <f>'BAR BB| Open rates'!AL16*0.85*0.9+35</f>
        <v>10515.5</v>
      </c>
      <c r="AM16" s="84">
        <f>'BAR BB| Open rates'!AM16*0.85*0.9+35</f>
        <v>13193</v>
      </c>
      <c r="AN16" s="84">
        <f>'BAR BB| Open rates'!AN16*0.85*0.9+35</f>
        <v>13193</v>
      </c>
      <c r="AO16" s="84">
        <f>'BAR BB| Open rates'!AO16*0.85*0.9+35</f>
        <v>11586.5</v>
      </c>
      <c r="AP16" s="84">
        <f>'BAR BB| Open rates'!AP16*0.85*0.9+35</f>
        <v>13193</v>
      </c>
      <c r="AQ16" s="84">
        <f>'BAR BB| Open rates'!AQ16*0.85*0.9+35</f>
        <v>11586.5</v>
      </c>
      <c r="AR16" s="84">
        <f>'BAR BB| Open rates'!AR16*0.85*0.9+35</f>
        <v>11586.5</v>
      </c>
      <c r="AS16" s="84">
        <f>'BAR BB| Open rates'!AS16*0.85*0.9+35</f>
        <v>10821.5</v>
      </c>
      <c r="AT16" s="84">
        <f>'BAR BB| Open rates'!AT16*0.85*0.9+35</f>
        <v>16865</v>
      </c>
      <c r="AU16" s="84">
        <f>'BAR BB| Open rates'!AU16*0.85*0.9+35</f>
        <v>10821.5</v>
      </c>
      <c r="AV16" s="84">
        <f>'BAR BB| Open rates'!AV16*0.85*0.9+35</f>
        <v>17630</v>
      </c>
      <c r="AW16" s="84">
        <f>'BAR BB| Open rates'!AW16*0.85*0.9+35</f>
        <v>17630</v>
      </c>
      <c r="AX16" s="84">
        <f>'BAR BB| Open rates'!AX16*0.85*0.9+35</f>
        <v>16100</v>
      </c>
      <c r="AY16" s="84">
        <f>'BAR BB| Open rates'!AY16*0.85*0.9+35</f>
        <v>16100</v>
      </c>
      <c r="AZ16" s="84">
        <f>'BAR BB| Open rates'!AZ16*0.85*0.9+35</f>
        <v>16100</v>
      </c>
      <c r="BA16" s="84">
        <f>'BAR BB| Open rates'!BA16*0.85*0.9+35</f>
        <v>16100</v>
      </c>
      <c r="BB16" s="84">
        <f>'BAR BB| Open rates'!BB16*0.85*0.9+35</f>
        <v>16100</v>
      </c>
      <c r="BC16" s="84">
        <f>'BAR BB| Open rates'!BC16*0.85*0.9+35</f>
        <v>16100</v>
      </c>
      <c r="BD16" s="84">
        <f>'BAR BB| Open rates'!BD16*0.85*0.9+35</f>
        <v>16100</v>
      </c>
      <c r="BE16" s="84">
        <f>'BAR BB| Open rates'!BE16*0.85*0.9+35</f>
        <v>16100</v>
      </c>
      <c r="BF16" s="84">
        <f>'BAR BB| Open rates'!BF16*0.85*0.9+35</f>
        <v>16100</v>
      </c>
      <c r="BG16" s="84">
        <f>'BAR BB| Open rates'!BG16*0.85*0.9+35</f>
        <v>15335</v>
      </c>
      <c r="BH16" s="84">
        <f>'BAR BB| Open rates'!BH16*0.85*0.9+35</f>
        <v>15335</v>
      </c>
      <c r="BI16" s="84">
        <f>'BAR BB| Open rates'!BI16*0.85*0.9+35</f>
        <v>15335</v>
      </c>
    </row>
    <row r="17" spans="1:6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row>
    <row r="18" spans="1:61" s="14" customFormat="1" ht="12" customHeight="1" x14ac:dyDescent="0.2">
      <c r="A18" s="42">
        <v>1</v>
      </c>
      <c r="B18" s="84">
        <f>'BAR BB| Open rates'!B18*0.85*0.9+35</f>
        <v>33312.5</v>
      </c>
      <c r="C18" s="84">
        <f>'BAR BB| Open rates'!C18*0.85*0.9+35</f>
        <v>33312.5</v>
      </c>
      <c r="D18" s="84">
        <f>'BAR BB| Open rates'!D18*0.85*0.9+35</f>
        <v>33312.5</v>
      </c>
      <c r="E18" s="84">
        <f>'BAR BB| Open rates'!E18*0.85*0.9+35</f>
        <v>33312.5</v>
      </c>
      <c r="F18" s="84">
        <f>'BAR BB| Open rates'!F18*0.85*0.9+35</f>
        <v>33312.5</v>
      </c>
      <c r="G18" s="84">
        <f>'BAR BB| Open rates'!G18*0.85*0.9+35</f>
        <v>33312.5</v>
      </c>
      <c r="H18" s="84">
        <f>'BAR BB| Open rates'!H18*0.85*0.9+35</f>
        <v>30252.5</v>
      </c>
      <c r="I18" s="84">
        <f>'BAR BB| Open rates'!I18*0.85*0.9+35</f>
        <v>29487.5</v>
      </c>
      <c r="J18" s="84">
        <f>'BAR BB| Open rates'!J18*0.85*0.9+35</f>
        <v>30252.5</v>
      </c>
      <c r="K18" s="84">
        <f>'BAR BB| Open rates'!K18*0.85*0.9+35</f>
        <v>25203.5</v>
      </c>
      <c r="L18" s="84">
        <f>'BAR BB| Open rates'!L18*0.85*0.9+35</f>
        <v>21378.5</v>
      </c>
      <c r="M18" s="84">
        <f>'BAR BB| Open rates'!M18*0.85*0.9+35</f>
        <v>23673.5</v>
      </c>
      <c r="N18" s="84">
        <f>'BAR BB| Open rates'!N18*0.85*0.9+35</f>
        <v>23673.5</v>
      </c>
      <c r="O18" s="84">
        <f>'BAR BB| Open rates'!O18*0.85*0.9+35</f>
        <v>19083.5</v>
      </c>
      <c r="P18" s="84">
        <f>'BAR BB| Open rates'!P18*0.85*0.9+35</f>
        <v>19083.5</v>
      </c>
      <c r="Q18" s="84">
        <f>'BAR BB| Open rates'!Q18*0.85*0.9+35</f>
        <v>16023.5</v>
      </c>
      <c r="R18" s="84">
        <f>'BAR BB| Open rates'!R18*0.85*0.9+35</f>
        <v>16023.5</v>
      </c>
      <c r="S18" s="84">
        <f>'BAR BB| Open rates'!S18*0.85*0.9+35</f>
        <v>13881.5</v>
      </c>
      <c r="T18" s="84">
        <f>'BAR BB| Open rates'!T18*0.85*0.9+35</f>
        <v>16023.5</v>
      </c>
      <c r="U18" s="84">
        <f>'BAR BB| Open rates'!U18*0.85*0.9+35</f>
        <v>13881.5</v>
      </c>
      <c r="V18" s="84">
        <f>'BAR BB| Open rates'!V18*0.85*0.9+35</f>
        <v>12963.5</v>
      </c>
      <c r="W18" s="84">
        <f>'BAR BB| Open rates'!W18*0.85*0.9+35</f>
        <v>11510</v>
      </c>
      <c r="X18" s="84">
        <f>'BAR BB| Open rates'!X18*0.85*0.9+35</f>
        <v>9750.5</v>
      </c>
      <c r="Y18" s="84">
        <f>'BAR BB| Open rates'!Y18*0.85*0.9+35</f>
        <v>10515.5</v>
      </c>
      <c r="Z18" s="84">
        <f>'BAR BB| Open rates'!Z18*0.85*0.9+35</f>
        <v>9750.5</v>
      </c>
      <c r="AA18" s="84">
        <f>'BAR BB| Open rates'!AA18*0.85*0.9+35</f>
        <v>10515.5</v>
      </c>
      <c r="AB18" s="84">
        <f>'BAR BB| Open rates'!AB18*0.85*0.9+35</f>
        <v>9750.5</v>
      </c>
      <c r="AC18" s="84">
        <f>'BAR BB| Open rates'!AC18*0.85*0.9+35</f>
        <v>9750.5</v>
      </c>
      <c r="AD18" s="84">
        <f>'BAR BB| Open rates'!AD18*0.85*0.9+35</f>
        <v>9980</v>
      </c>
      <c r="AE18" s="84">
        <f>'BAR BB| Open rates'!AE18*0.85*0.9+35</f>
        <v>10821.5</v>
      </c>
      <c r="AF18" s="84">
        <f>'BAR BB| Open rates'!AF18*0.85*0.9+35</f>
        <v>9750.5</v>
      </c>
      <c r="AG18" s="84">
        <f>'BAR BB| Open rates'!AG18*0.85*0.9+35</f>
        <v>10821.5</v>
      </c>
      <c r="AH18" s="84">
        <f>'BAR BB| Open rates'!AH18*0.85*0.9+35</f>
        <v>9750.5</v>
      </c>
      <c r="AI18" s="84">
        <f>'BAR BB| Open rates'!AI18*0.85*0.9+35</f>
        <v>10515.5</v>
      </c>
      <c r="AJ18" s="84">
        <f>'BAR BB| Open rates'!AJ18*0.85*0.9+35</f>
        <v>9750.5</v>
      </c>
      <c r="AK18" s="84">
        <f>'BAR BB| Open rates'!AK18*0.85*0.9+35</f>
        <v>10515.5</v>
      </c>
      <c r="AL18" s="84">
        <f>'BAR BB| Open rates'!AL18*0.85*0.9+35</f>
        <v>9750.5</v>
      </c>
      <c r="AM18" s="84">
        <f>'BAR BB| Open rates'!AM18*0.85*0.9+35</f>
        <v>12428</v>
      </c>
      <c r="AN18" s="84">
        <f>'BAR BB| Open rates'!AN18*0.85*0.9+35</f>
        <v>12428</v>
      </c>
      <c r="AO18" s="84">
        <f>'BAR BB| Open rates'!AO18*0.85*0.9+35</f>
        <v>10821.5</v>
      </c>
      <c r="AP18" s="84">
        <f>'BAR BB| Open rates'!AP18*0.85*0.9+35</f>
        <v>12428</v>
      </c>
      <c r="AQ18" s="84">
        <f>'BAR BB| Open rates'!AQ18*0.85*0.9+35</f>
        <v>10821.5</v>
      </c>
      <c r="AR18" s="84">
        <f>'BAR BB| Open rates'!AR18*0.85*0.9+35</f>
        <v>10821.5</v>
      </c>
      <c r="AS18" s="84">
        <f>'BAR BB| Open rates'!AS18*0.85*0.9+35</f>
        <v>10056.5</v>
      </c>
      <c r="AT18" s="84">
        <f>'BAR BB| Open rates'!AT18*0.85*0.9+35</f>
        <v>16100</v>
      </c>
      <c r="AU18" s="84">
        <f>'BAR BB| Open rates'!AU18*0.85*0.9+35</f>
        <v>10056.5</v>
      </c>
      <c r="AV18" s="84">
        <f>'BAR BB| Open rates'!AV18*0.85*0.9+35</f>
        <v>18012.5</v>
      </c>
      <c r="AW18" s="84">
        <f>'BAR BB| Open rates'!AW18*0.85*0.9+35</f>
        <v>18012.5</v>
      </c>
      <c r="AX18" s="84">
        <f>'BAR BB| Open rates'!AX18*0.85*0.9+35</f>
        <v>16482.5</v>
      </c>
      <c r="AY18" s="84">
        <f>'BAR BB| Open rates'!AY18*0.85*0.9+35</f>
        <v>16482.5</v>
      </c>
      <c r="AZ18" s="84">
        <f>'BAR BB| Open rates'!AZ18*0.85*0.9+35</f>
        <v>16482.5</v>
      </c>
      <c r="BA18" s="84">
        <f>'BAR BB| Open rates'!BA18*0.85*0.9+35</f>
        <v>16482.5</v>
      </c>
      <c r="BB18" s="84">
        <f>'BAR BB| Open rates'!BB18*0.85*0.9+35</f>
        <v>16482.5</v>
      </c>
      <c r="BC18" s="84">
        <f>'BAR BB| Open rates'!BC18*0.85*0.9+35</f>
        <v>16482.5</v>
      </c>
      <c r="BD18" s="84">
        <f>'BAR BB| Open rates'!BD18*0.85*0.9+35</f>
        <v>16482.5</v>
      </c>
      <c r="BE18" s="84">
        <f>'BAR BB| Open rates'!BE18*0.85*0.9+35</f>
        <v>16482.5</v>
      </c>
      <c r="BF18" s="84">
        <f>'BAR BB| Open rates'!BF18*0.85*0.9+35</f>
        <v>16482.5</v>
      </c>
      <c r="BG18" s="84">
        <f>'BAR BB| Open rates'!BG18*0.85*0.9+35</f>
        <v>15717.5</v>
      </c>
      <c r="BH18" s="84">
        <f>'BAR BB| Open rates'!BH18*0.85*0.9+35</f>
        <v>15717.5</v>
      </c>
      <c r="BI18" s="84">
        <f>'BAR BB| Open rates'!BI18*0.85*0.9+35</f>
        <v>15717.5</v>
      </c>
    </row>
    <row r="19" spans="1:61" s="14" customFormat="1" ht="12" customHeight="1" x14ac:dyDescent="0.2">
      <c r="A19" s="42">
        <v>2</v>
      </c>
      <c r="B19" s="84">
        <f>'BAR BB| Open rates'!B19*0.85*0.9+35</f>
        <v>34460</v>
      </c>
      <c r="C19" s="84">
        <f>'BAR BB| Open rates'!C19*0.85*0.9+35</f>
        <v>34460</v>
      </c>
      <c r="D19" s="84">
        <f>'BAR BB| Open rates'!D19*0.85*0.9+35</f>
        <v>34460</v>
      </c>
      <c r="E19" s="84">
        <f>'BAR BB| Open rates'!E19*0.85*0.9+35</f>
        <v>34460</v>
      </c>
      <c r="F19" s="84">
        <f>'BAR BB| Open rates'!F19*0.85*0.9+35</f>
        <v>34460</v>
      </c>
      <c r="G19" s="84">
        <f>'BAR BB| Open rates'!G19*0.85*0.9+35</f>
        <v>34460</v>
      </c>
      <c r="H19" s="84">
        <f>'BAR BB| Open rates'!H19*0.85*0.9+35</f>
        <v>31400</v>
      </c>
      <c r="I19" s="84">
        <f>'BAR BB| Open rates'!I19*0.85*0.9+35</f>
        <v>30635</v>
      </c>
      <c r="J19" s="84">
        <f>'BAR BB| Open rates'!J19*0.85*0.9+35</f>
        <v>31400</v>
      </c>
      <c r="K19" s="84">
        <f>'BAR BB| Open rates'!K19*0.85*0.9+35</f>
        <v>26351</v>
      </c>
      <c r="L19" s="84">
        <f>'BAR BB| Open rates'!L19*0.85*0.9+35</f>
        <v>22526</v>
      </c>
      <c r="M19" s="84">
        <f>'BAR BB| Open rates'!M19*0.85*0.9+35</f>
        <v>24821</v>
      </c>
      <c r="N19" s="84">
        <f>'BAR BB| Open rates'!N19*0.85*0.9+35</f>
        <v>24821</v>
      </c>
      <c r="O19" s="84">
        <f>'BAR BB| Open rates'!O19*0.85*0.9+35</f>
        <v>20231</v>
      </c>
      <c r="P19" s="84">
        <f>'BAR BB| Open rates'!P19*0.85*0.9+35</f>
        <v>20231</v>
      </c>
      <c r="Q19" s="84">
        <f>'BAR BB| Open rates'!Q19*0.85*0.9+35</f>
        <v>17171</v>
      </c>
      <c r="R19" s="84">
        <f>'BAR BB| Open rates'!R19*0.85*0.9+35</f>
        <v>17171</v>
      </c>
      <c r="S19" s="84">
        <f>'BAR BB| Open rates'!S19*0.85*0.9+35</f>
        <v>15029</v>
      </c>
      <c r="T19" s="84">
        <f>'BAR BB| Open rates'!T19*0.85*0.9+35</f>
        <v>17171</v>
      </c>
      <c r="U19" s="84">
        <f>'BAR BB| Open rates'!U19*0.85*0.9+35</f>
        <v>15029</v>
      </c>
      <c r="V19" s="84">
        <f>'BAR BB| Open rates'!V19*0.85*0.9+35</f>
        <v>14111</v>
      </c>
      <c r="W19" s="84">
        <f>'BAR BB| Open rates'!W19*0.85*0.9+35</f>
        <v>12657.5</v>
      </c>
      <c r="X19" s="84">
        <f>'BAR BB| Open rates'!X19*0.85*0.9+35</f>
        <v>10898</v>
      </c>
      <c r="Y19" s="84">
        <f>'BAR BB| Open rates'!Y19*0.85*0.9+35</f>
        <v>11663</v>
      </c>
      <c r="Z19" s="84">
        <f>'BAR BB| Open rates'!Z19*0.85*0.9+35</f>
        <v>10898</v>
      </c>
      <c r="AA19" s="84">
        <f>'BAR BB| Open rates'!AA19*0.85*0.9+35</f>
        <v>11663</v>
      </c>
      <c r="AB19" s="84">
        <f>'BAR BB| Open rates'!AB19*0.85*0.9+35</f>
        <v>10898</v>
      </c>
      <c r="AC19" s="84">
        <f>'BAR BB| Open rates'!AC19*0.85*0.9+35</f>
        <v>10898</v>
      </c>
      <c r="AD19" s="84">
        <f>'BAR BB| Open rates'!AD19*0.85*0.9+35</f>
        <v>11127.5</v>
      </c>
      <c r="AE19" s="84">
        <f>'BAR BB| Open rates'!AE19*0.85*0.9+35</f>
        <v>11969</v>
      </c>
      <c r="AF19" s="84">
        <f>'BAR BB| Open rates'!AF19*0.85*0.9+35</f>
        <v>10898</v>
      </c>
      <c r="AG19" s="84">
        <f>'BAR BB| Open rates'!AG19*0.85*0.9+35</f>
        <v>11969</v>
      </c>
      <c r="AH19" s="84">
        <f>'BAR BB| Open rates'!AH19*0.85*0.9+35</f>
        <v>10898</v>
      </c>
      <c r="AI19" s="84">
        <f>'BAR BB| Open rates'!AI19*0.85*0.9+35</f>
        <v>11663</v>
      </c>
      <c r="AJ19" s="84">
        <f>'BAR BB| Open rates'!AJ19*0.85*0.9+35</f>
        <v>10898</v>
      </c>
      <c r="AK19" s="84">
        <f>'BAR BB| Open rates'!AK19*0.85*0.9+35</f>
        <v>11663</v>
      </c>
      <c r="AL19" s="84">
        <f>'BAR BB| Open rates'!AL19*0.85*0.9+35</f>
        <v>10898</v>
      </c>
      <c r="AM19" s="84">
        <f>'BAR BB| Open rates'!AM19*0.85*0.9+35</f>
        <v>13575.5</v>
      </c>
      <c r="AN19" s="84">
        <f>'BAR BB| Open rates'!AN19*0.85*0.9+35</f>
        <v>13575.5</v>
      </c>
      <c r="AO19" s="84">
        <f>'BAR BB| Open rates'!AO19*0.85*0.9+35</f>
        <v>11969</v>
      </c>
      <c r="AP19" s="84">
        <f>'BAR BB| Open rates'!AP19*0.85*0.9+35</f>
        <v>13575.5</v>
      </c>
      <c r="AQ19" s="84">
        <f>'BAR BB| Open rates'!AQ19*0.85*0.9+35</f>
        <v>11969</v>
      </c>
      <c r="AR19" s="84">
        <f>'BAR BB| Open rates'!AR19*0.85*0.9+35</f>
        <v>11969</v>
      </c>
      <c r="AS19" s="84">
        <f>'BAR BB| Open rates'!AS19*0.85*0.9+35</f>
        <v>11204</v>
      </c>
      <c r="AT19" s="84">
        <f>'BAR BB| Open rates'!AT19*0.85*0.9+35</f>
        <v>17247.5</v>
      </c>
      <c r="AU19" s="84">
        <f>'BAR BB| Open rates'!AU19*0.85*0.9+35</f>
        <v>11204</v>
      </c>
      <c r="AV19" s="84">
        <f>'BAR BB| Open rates'!AV19*0.85*0.9+35</f>
        <v>19160</v>
      </c>
      <c r="AW19" s="84">
        <f>'BAR BB| Open rates'!AW19*0.85*0.9+35</f>
        <v>19160</v>
      </c>
      <c r="AX19" s="84">
        <f>'BAR BB| Open rates'!AX19*0.85*0.9+35</f>
        <v>17630</v>
      </c>
      <c r="AY19" s="84">
        <f>'BAR BB| Open rates'!AY19*0.85*0.9+35</f>
        <v>17630</v>
      </c>
      <c r="AZ19" s="84">
        <f>'BAR BB| Open rates'!AZ19*0.85*0.9+35</f>
        <v>17630</v>
      </c>
      <c r="BA19" s="84">
        <f>'BAR BB| Open rates'!BA19*0.85*0.9+35</f>
        <v>17630</v>
      </c>
      <c r="BB19" s="84">
        <f>'BAR BB| Open rates'!BB19*0.85*0.9+35</f>
        <v>17630</v>
      </c>
      <c r="BC19" s="84">
        <f>'BAR BB| Open rates'!BC19*0.85*0.9+35</f>
        <v>17630</v>
      </c>
      <c r="BD19" s="84">
        <f>'BAR BB| Open rates'!BD19*0.85*0.9+35</f>
        <v>17630</v>
      </c>
      <c r="BE19" s="84">
        <f>'BAR BB| Open rates'!BE19*0.85*0.9+35</f>
        <v>17630</v>
      </c>
      <c r="BF19" s="84">
        <f>'BAR BB| Open rates'!BF19*0.85*0.9+35</f>
        <v>17630</v>
      </c>
      <c r="BG19" s="84">
        <f>'BAR BB| Open rates'!BG19*0.85*0.9+35</f>
        <v>16865</v>
      </c>
      <c r="BH19" s="84">
        <f>'BAR BB| Open rates'!BH19*0.85*0.9+35</f>
        <v>16865</v>
      </c>
      <c r="BI19" s="84">
        <f>'BAR BB| Open rates'!BI19*0.85*0.9+35</f>
        <v>16865</v>
      </c>
    </row>
    <row r="20" spans="1:6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row>
    <row r="21" spans="1:61" s="14" customFormat="1" ht="12" customHeight="1" x14ac:dyDescent="0.2">
      <c r="A21" s="42">
        <v>1</v>
      </c>
      <c r="B21" s="84">
        <f>'BAR BB| Open rates'!B21*0.85*0.9+35</f>
        <v>48153.5</v>
      </c>
      <c r="C21" s="84">
        <f>'BAR BB| Open rates'!C21*0.85*0.9+35</f>
        <v>48153.5</v>
      </c>
      <c r="D21" s="84">
        <f>'BAR BB| Open rates'!D21*0.85*0.9+35</f>
        <v>48153.5</v>
      </c>
      <c r="E21" s="84">
        <f>'BAR BB| Open rates'!E21*0.85*0.9+35</f>
        <v>48153.5</v>
      </c>
      <c r="F21" s="84">
        <f>'BAR BB| Open rates'!F21*0.85*0.9+35</f>
        <v>48153.5</v>
      </c>
      <c r="G21" s="84">
        <f>'BAR BB| Open rates'!G21*0.85*0.9+35</f>
        <v>48153.5</v>
      </c>
      <c r="H21" s="84">
        <f>'BAR BB| Open rates'!H21*0.85*0.9+35</f>
        <v>45093.5</v>
      </c>
      <c r="I21" s="84">
        <f>'BAR BB| Open rates'!I21*0.85*0.9+35</f>
        <v>44328.5</v>
      </c>
      <c r="J21" s="84">
        <f>'BAR BB| Open rates'!J21*0.85*0.9+35</f>
        <v>45093.5</v>
      </c>
      <c r="K21" s="84">
        <f>'BAR BB| Open rates'!K21*0.85*0.9+35</f>
        <v>33618.5</v>
      </c>
      <c r="L21" s="84">
        <f>'BAR BB| Open rates'!L21*0.85*0.9+35</f>
        <v>29793.5</v>
      </c>
      <c r="M21" s="84">
        <f>'BAR BB| Open rates'!M21*0.85*0.9+35</f>
        <v>32088.5</v>
      </c>
      <c r="N21" s="84">
        <f>'BAR BB| Open rates'!N21*0.85*0.9+35</f>
        <v>32088.5</v>
      </c>
      <c r="O21" s="84">
        <f>'BAR BB| Open rates'!O21*0.85*0.9+35</f>
        <v>27498.5</v>
      </c>
      <c r="P21" s="84">
        <f>'BAR BB| Open rates'!P21*0.85*0.9+35</f>
        <v>27498.5</v>
      </c>
      <c r="Q21" s="84">
        <f>'BAR BB| Open rates'!Q21*0.85*0.9+35</f>
        <v>24438.5</v>
      </c>
      <c r="R21" s="84">
        <f>'BAR BB| Open rates'!R21*0.85*0.9+35</f>
        <v>24438.5</v>
      </c>
      <c r="S21" s="84">
        <f>'BAR BB| Open rates'!S21*0.85*0.9+35</f>
        <v>22296.5</v>
      </c>
      <c r="T21" s="84">
        <f>'BAR BB| Open rates'!T21*0.85*0.9+35</f>
        <v>24438.5</v>
      </c>
      <c r="U21" s="84">
        <f>'BAR BB| Open rates'!U21*0.85*0.9+35</f>
        <v>22296.5</v>
      </c>
      <c r="V21" s="84">
        <f>'BAR BB| Open rates'!V21*0.85*0.9+35</f>
        <v>21378.5</v>
      </c>
      <c r="W21" s="84">
        <f>'BAR BB| Open rates'!W21*0.85*0.9+35</f>
        <v>12963.5</v>
      </c>
      <c r="X21" s="84">
        <f>'BAR BB| Open rates'!X21*0.85*0.9+35</f>
        <v>11204</v>
      </c>
      <c r="Y21" s="84">
        <f>'BAR BB| Open rates'!Y21*0.85*0.9+35</f>
        <v>11969</v>
      </c>
      <c r="Z21" s="84">
        <f>'BAR BB| Open rates'!Z21*0.85*0.9+35</f>
        <v>11204</v>
      </c>
      <c r="AA21" s="84">
        <f>'BAR BB| Open rates'!AA21*0.85*0.9+35</f>
        <v>11969</v>
      </c>
      <c r="AB21" s="84">
        <f>'BAR BB| Open rates'!AB21*0.85*0.9+35</f>
        <v>11204</v>
      </c>
      <c r="AC21" s="84">
        <f>'BAR BB| Open rates'!AC21*0.85*0.9+35</f>
        <v>11204</v>
      </c>
      <c r="AD21" s="84">
        <f>'BAR BB| Open rates'!AD21*0.85*0.9+35</f>
        <v>11433.5</v>
      </c>
      <c r="AE21" s="84">
        <f>'BAR BB| Open rates'!AE21*0.85*0.9+35</f>
        <v>12275</v>
      </c>
      <c r="AF21" s="84">
        <f>'BAR BB| Open rates'!AF21*0.85*0.9+35</f>
        <v>11204</v>
      </c>
      <c r="AG21" s="84">
        <f>'BAR BB| Open rates'!AG21*0.85*0.9+35</f>
        <v>12275</v>
      </c>
      <c r="AH21" s="84">
        <f>'BAR BB| Open rates'!AH21*0.85*0.9+35</f>
        <v>11204</v>
      </c>
      <c r="AI21" s="84">
        <f>'BAR BB| Open rates'!AI21*0.85*0.9+35</f>
        <v>11969</v>
      </c>
      <c r="AJ21" s="84">
        <f>'BAR BB| Open rates'!AJ21*0.85*0.9+35</f>
        <v>11204</v>
      </c>
      <c r="AK21" s="84">
        <f>'BAR BB| Open rates'!AK21*0.85*0.9+35</f>
        <v>11969</v>
      </c>
      <c r="AL21" s="84">
        <f>'BAR BB| Open rates'!AL21*0.85*0.9+35</f>
        <v>11204</v>
      </c>
      <c r="AM21" s="84">
        <f>'BAR BB| Open rates'!AM21*0.85*0.9+35</f>
        <v>13881.5</v>
      </c>
      <c r="AN21" s="84">
        <f>'BAR BB| Open rates'!AN21*0.85*0.9+35</f>
        <v>13881.5</v>
      </c>
      <c r="AO21" s="84">
        <f>'BAR BB| Open rates'!AO21*0.85*0.9+35</f>
        <v>12275</v>
      </c>
      <c r="AP21" s="84">
        <f>'BAR BB| Open rates'!AP21*0.85*0.9+35</f>
        <v>13881.5</v>
      </c>
      <c r="AQ21" s="84">
        <f>'BAR BB| Open rates'!AQ21*0.85*0.9+35</f>
        <v>12275</v>
      </c>
      <c r="AR21" s="84">
        <f>'BAR BB| Open rates'!AR21*0.85*0.9+35</f>
        <v>12275</v>
      </c>
      <c r="AS21" s="84">
        <f>'BAR BB| Open rates'!AS21*0.85*0.9+35</f>
        <v>11510</v>
      </c>
      <c r="AT21" s="84">
        <f>'BAR BB| Open rates'!AT21*0.85*0.9+35</f>
        <v>17553.5</v>
      </c>
      <c r="AU21" s="84">
        <f>'BAR BB| Open rates'!AU21*0.85*0.9+35</f>
        <v>11510</v>
      </c>
      <c r="AV21" s="84">
        <f>'BAR BB| Open rates'!AV21*0.85*0.9+35</f>
        <v>22143.5</v>
      </c>
      <c r="AW21" s="84">
        <f>'BAR BB| Open rates'!AW21*0.85*0.9+35</f>
        <v>22143.5</v>
      </c>
      <c r="AX21" s="84">
        <f>'BAR BB| Open rates'!AX21*0.85*0.9+35</f>
        <v>20613.5</v>
      </c>
      <c r="AY21" s="84">
        <f>'BAR BB| Open rates'!AY21*0.85*0.9+35</f>
        <v>20613.5</v>
      </c>
      <c r="AZ21" s="84">
        <f>'BAR BB| Open rates'!AZ21*0.85*0.9+35</f>
        <v>20613.5</v>
      </c>
      <c r="BA21" s="84">
        <f>'BAR BB| Open rates'!BA21*0.85*0.9+35</f>
        <v>20613.5</v>
      </c>
      <c r="BB21" s="84">
        <f>'BAR BB| Open rates'!BB21*0.85*0.9+35</f>
        <v>20613.5</v>
      </c>
      <c r="BC21" s="84">
        <f>'BAR BB| Open rates'!BC21*0.85*0.9+35</f>
        <v>20613.5</v>
      </c>
      <c r="BD21" s="84">
        <f>'BAR BB| Open rates'!BD21*0.85*0.9+35</f>
        <v>20613.5</v>
      </c>
      <c r="BE21" s="84">
        <f>'BAR BB| Open rates'!BE21*0.85*0.9+35</f>
        <v>20613.5</v>
      </c>
      <c r="BF21" s="84">
        <f>'BAR BB| Open rates'!BF21*0.85*0.9+35</f>
        <v>20613.5</v>
      </c>
      <c r="BG21" s="84">
        <f>'BAR BB| Open rates'!BG21*0.85*0.9+35</f>
        <v>19848.5</v>
      </c>
      <c r="BH21" s="84">
        <f>'BAR BB| Open rates'!BH21*0.85*0.9+35</f>
        <v>19848.5</v>
      </c>
      <c r="BI21" s="84">
        <f>'BAR BB| Open rates'!BI21*0.85*0.9+35</f>
        <v>19848.5</v>
      </c>
    </row>
    <row r="22" spans="1:61" s="14" customFormat="1" ht="12" customHeight="1" x14ac:dyDescent="0.2">
      <c r="A22" s="42">
        <v>2</v>
      </c>
      <c r="B22" s="84">
        <f>'BAR BB| Open rates'!B22*0.85*0.9+35</f>
        <v>49301</v>
      </c>
      <c r="C22" s="84">
        <f>'BAR BB| Open rates'!C22*0.85*0.9+35</f>
        <v>49301</v>
      </c>
      <c r="D22" s="84">
        <f>'BAR BB| Open rates'!D22*0.85*0.9+35</f>
        <v>49301</v>
      </c>
      <c r="E22" s="84">
        <f>'BAR BB| Open rates'!E22*0.85*0.9+35</f>
        <v>49301</v>
      </c>
      <c r="F22" s="84">
        <f>'BAR BB| Open rates'!F22*0.85*0.9+35</f>
        <v>49301</v>
      </c>
      <c r="G22" s="84">
        <f>'BAR BB| Open rates'!G22*0.85*0.9+35</f>
        <v>49301</v>
      </c>
      <c r="H22" s="84">
        <f>'BAR BB| Open rates'!H22*0.85*0.9+35</f>
        <v>46241</v>
      </c>
      <c r="I22" s="84">
        <f>'BAR BB| Open rates'!I22*0.85*0.9+35</f>
        <v>45476</v>
      </c>
      <c r="J22" s="84">
        <f>'BAR BB| Open rates'!J22*0.85*0.9+35</f>
        <v>46241</v>
      </c>
      <c r="K22" s="84">
        <f>'BAR BB| Open rates'!K22*0.85*0.9+35</f>
        <v>34766</v>
      </c>
      <c r="L22" s="84">
        <f>'BAR BB| Open rates'!L22*0.85*0.9+35</f>
        <v>30941</v>
      </c>
      <c r="M22" s="84">
        <f>'BAR BB| Open rates'!M22*0.85*0.9+35</f>
        <v>33236</v>
      </c>
      <c r="N22" s="84">
        <f>'BAR BB| Open rates'!N22*0.85*0.9+35</f>
        <v>33236</v>
      </c>
      <c r="O22" s="84">
        <f>'BAR BB| Open rates'!O22*0.85*0.9+35</f>
        <v>28646</v>
      </c>
      <c r="P22" s="84">
        <f>'BAR BB| Open rates'!P22*0.85*0.9+35</f>
        <v>28646</v>
      </c>
      <c r="Q22" s="84">
        <f>'BAR BB| Open rates'!Q22*0.85*0.9+35</f>
        <v>25586</v>
      </c>
      <c r="R22" s="84">
        <f>'BAR BB| Open rates'!R22*0.85*0.9+35</f>
        <v>25586</v>
      </c>
      <c r="S22" s="84">
        <f>'BAR BB| Open rates'!S22*0.85*0.9+35</f>
        <v>23444</v>
      </c>
      <c r="T22" s="84">
        <f>'BAR BB| Open rates'!T22*0.85*0.9+35</f>
        <v>25586</v>
      </c>
      <c r="U22" s="84">
        <f>'BAR BB| Open rates'!U22*0.85*0.9+35</f>
        <v>23444</v>
      </c>
      <c r="V22" s="84">
        <f>'BAR BB| Open rates'!V22*0.85*0.9+35</f>
        <v>22526</v>
      </c>
      <c r="W22" s="84">
        <f>'BAR BB| Open rates'!W22*0.85*0.9+35</f>
        <v>14111</v>
      </c>
      <c r="X22" s="84">
        <f>'BAR BB| Open rates'!X22*0.85*0.9+35</f>
        <v>12351.5</v>
      </c>
      <c r="Y22" s="84">
        <f>'BAR BB| Open rates'!Y22*0.85*0.9+35</f>
        <v>13116.5</v>
      </c>
      <c r="Z22" s="84">
        <f>'BAR BB| Open rates'!Z22*0.85*0.9+35</f>
        <v>12351.5</v>
      </c>
      <c r="AA22" s="84">
        <f>'BAR BB| Open rates'!AA22*0.85*0.9+35</f>
        <v>13116.5</v>
      </c>
      <c r="AB22" s="84">
        <f>'BAR BB| Open rates'!AB22*0.85*0.9+35</f>
        <v>12351.5</v>
      </c>
      <c r="AC22" s="84">
        <f>'BAR BB| Open rates'!AC22*0.85*0.9+35</f>
        <v>12351.5</v>
      </c>
      <c r="AD22" s="84">
        <f>'BAR BB| Open rates'!AD22*0.85*0.9+35</f>
        <v>12581</v>
      </c>
      <c r="AE22" s="84">
        <f>'BAR BB| Open rates'!AE22*0.85*0.9+35</f>
        <v>13422.5</v>
      </c>
      <c r="AF22" s="84">
        <f>'BAR BB| Open rates'!AF22*0.85*0.9+35</f>
        <v>12351.5</v>
      </c>
      <c r="AG22" s="84">
        <f>'BAR BB| Open rates'!AG22*0.85*0.9+35</f>
        <v>13422.5</v>
      </c>
      <c r="AH22" s="84">
        <f>'BAR BB| Open rates'!AH22*0.85*0.9+35</f>
        <v>12351.5</v>
      </c>
      <c r="AI22" s="84">
        <f>'BAR BB| Open rates'!AI22*0.85*0.9+35</f>
        <v>13116.5</v>
      </c>
      <c r="AJ22" s="84">
        <f>'BAR BB| Open rates'!AJ22*0.85*0.9+35</f>
        <v>12351.5</v>
      </c>
      <c r="AK22" s="84">
        <f>'BAR BB| Open rates'!AK22*0.85*0.9+35</f>
        <v>13116.5</v>
      </c>
      <c r="AL22" s="84">
        <f>'BAR BB| Open rates'!AL22*0.85*0.9+35</f>
        <v>12351.5</v>
      </c>
      <c r="AM22" s="84">
        <f>'BAR BB| Open rates'!AM22*0.85*0.9+35</f>
        <v>15029</v>
      </c>
      <c r="AN22" s="84">
        <f>'BAR BB| Open rates'!AN22*0.85*0.9+35</f>
        <v>15029</v>
      </c>
      <c r="AO22" s="84">
        <f>'BAR BB| Open rates'!AO22*0.85*0.9+35</f>
        <v>13422.5</v>
      </c>
      <c r="AP22" s="84">
        <f>'BAR BB| Open rates'!AP22*0.85*0.9+35</f>
        <v>15029</v>
      </c>
      <c r="AQ22" s="84">
        <f>'BAR BB| Open rates'!AQ22*0.85*0.9+35</f>
        <v>13422.5</v>
      </c>
      <c r="AR22" s="84">
        <f>'BAR BB| Open rates'!AR22*0.85*0.9+35</f>
        <v>13422.5</v>
      </c>
      <c r="AS22" s="84">
        <f>'BAR BB| Open rates'!AS22*0.85*0.9+35</f>
        <v>12657.5</v>
      </c>
      <c r="AT22" s="84">
        <f>'BAR BB| Open rates'!AT22*0.85*0.9+35</f>
        <v>18701</v>
      </c>
      <c r="AU22" s="84">
        <f>'BAR BB| Open rates'!AU22*0.85*0.9+35</f>
        <v>12657.5</v>
      </c>
      <c r="AV22" s="84">
        <f>'BAR BB| Open rates'!AV22*0.85*0.9+35</f>
        <v>23291</v>
      </c>
      <c r="AW22" s="84">
        <f>'BAR BB| Open rates'!AW22*0.85*0.9+35</f>
        <v>23291</v>
      </c>
      <c r="AX22" s="84">
        <f>'BAR BB| Open rates'!AX22*0.85*0.9+35</f>
        <v>21761</v>
      </c>
      <c r="AY22" s="84">
        <f>'BAR BB| Open rates'!AY22*0.85*0.9+35</f>
        <v>21761</v>
      </c>
      <c r="AZ22" s="84">
        <f>'BAR BB| Open rates'!AZ22*0.85*0.9+35</f>
        <v>21761</v>
      </c>
      <c r="BA22" s="84">
        <f>'BAR BB| Open rates'!BA22*0.85*0.9+35</f>
        <v>21761</v>
      </c>
      <c r="BB22" s="84">
        <f>'BAR BB| Open rates'!BB22*0.85*0.9+35</f>
        <v>21761</v>
      </c>
      <c r="BC22" s="84">
        <f>'BAR BB| Open rates'!BC22*0.85*0.9+35</f>
        <v>21761</v>
      </c>
      <c r="BD22" s="84">
        <f>'BAR BB| Open rates'!BD22*0.85*0.9+35</f>
        <v>21761</v>
      </c>
      <c r="BE22" s="84">
        <f>'BAR BB| Open rates'!BE22*0.85*0.9+35</f>
        <v>21761</v>
      </c>
      <c r="BF22" s="84">
        <f>'BAR BB| Open rates'!BF22*0.85*0.9+35</f>
        <v>21761</v>
      </c>
      <c r="BG22" s="84">
        <f>'BAR BB| Open rates'!BG22*0.85*0.9+35</f>
        <v>20996</v>
      </c>
      <c r="BH22" s="84">
        <f>'BAR BB| Open rates'!BH22*0.85*0.9+35</f>
        <v>20996</v>
      </c>
      <c r="BI22" s="84">
        <f>'BAR BB| Open rates'!BI22*0.85*0.9+35</f>
        <v>20996</v>
      </c>
    </row>
    <row r="23" spans="1:61" s="14" customFormat="1" ht="12" customHeight="1" x14ac:dyDescent="0.2">
      <c r="A23" s="42">
        <v>3</v>
      </c>
      <c r="B23" s="84">
        <f>'BAR BB| Open rates'!B23*0.85*0.9+35</f>
        <v>50448.5</v>
      </c>
      <c r="C23" s="84">
        <f>'BAR BB| Open rates'!C23*0.85*0.9+35</f>
        <v>50448.5</v>
      </c>
      <c r="D23" s="84">
        <f>'BAR BB| Open rates'!D23*0.85*0.9+35</f>
        <v>50448.5</v>
      </c>
      <c r="E23" s="84">
        <f>'BAR BB| Open rates'!E23*0.85*0.9+35</f>
        <v>50448.5</v>
      </c>
      <c r="F23" s="84">
        <f>'BAR BB| Open rates'!F23*0.85*0.9+35</f>
        <v>50448.5</v>
      </c>
      <c r="G23" s="84">
        <f>'BAR BB| Open rates'!G23*0.85*0.9+35</f>
        <v>50448.5</v>
      </c>
      <c r="H23" s="84">
        <f>'BAR BB| Open rates'!H23*0.85*0.9+35</f>
        <v>47388.5</v>
      </c>
      <c r="I23" s="84">
        <f>'BAR BB| Open rates'!I23*0.85*0.9+35</f>
        <v>46623.5</v>
      </c>
      <c r="J23" s="84">
        <f>'BAR BB| Open rates'!J23*0.85*0.9+35</f>
        <v>47388.5</v>
      </c>
      <c r="K23" s="84">
        <f>'BAR BB| Open rates'!K23*0.85*0.9+35</f>
        <v>35913.5</v>
      </c>
      <c r="L23" s="84">
        <f>'BAR BB| Open rates'!L23*0.85*0.9+35</f>
        <v>32088.5</v>
      </c>
      <c r="M23" s="84">
        <f>'BAR BB| Open rates'!M23*0.85*0.9+35</f>
        <v>34383.5</v>
      </c>
      <c r="N23" s="84">
        <f>'BAR BB| Open rates'!N23*0.85*0.9+35</f>
        <v>34383.5</v>
      </c>
      <c r="O23" s="84">
        <f>'BAR BB| Open rates'!O23*0.85*0.9+35</f>
        <v>29793.5</v>
      </c>
      <c r="P23" s="84">
        <f>'BAR BB| Open rates'!P23*0.85*0.9+35</f>
        <v>29793.5</v>
      </c>
      <c r="Q23" s="84">
        <f>'BAR BB| Open rates'!Q23*0.85*0.9+35</f>
        <v>26733.5</v>
      </c>
      <c r="R23" s="84">
        <f>'BAR BB| Open rates'!R23*0.85*0.9+35</f>
        <v>26733.5</v>
      </c>
      <c r="S23" s="84">
        <f>'BAR BB| Open rates'!S23*0.85*0.9+35</f>
        <v>24591.5</v>
      </c>
      <c r="T23" s="84">
        <f>'BAR BB| Open rates'!T23*0.85*0.9+35</f>
        <v>26733.5</v>
      </c>
      <c r="U23" s="84">
        <f>'BAR BB| Open rates'!U23*0.85*0.9+35</f>
        <v>24591.5</v>
      </c>
      <c r="V23" s="84">
        <f>'BAR BB| Open rates'!V23*0.85*0.9+35</f>
        <v>23673.5</v>
      </c>
      <c r="W23" s="84">
        <f>'BAR BB| Open rates'!W23*0.85*0.9+35</f>
        <v>15258.5</v>
      </c>
      <c r="X23" s="84">
        <f>'BAR BB| Open rates'!X23*0.85*0.9+35</f>
        <v>13499</v>
      </c>
      <c r="Y23" s="84">
        <f>'BAR BB| Open rates'!Y23*0.85*0.9+35</f>
        <v>14264</v>
      </c>
      <c r="Z23" s="84">
        <f>'BAR BB| Open rates'!Z23*0.85*0.9+35</f>
        <v>13499</v>
      </c>
      <c r="AA23" s="84">
        <f>'BAR BB| Open rates'!AA23*0.85*0.9+35</f>
        <v>14264</v>
      </c>
      <c r="AB23" s="84">
        <f>'BAR BB| Open rates'!AB23*0.85*0.9+35</f>
        <v>13499</v>
      </c>
      <c r="AC23" s="84">
        <f>'BAR BB| Open rates'!AC23*0.85*0.9+35</f>
        <v>13499</v>
      </c>
      <c r="AD23" s="84">
        <f>'BAR BB| Open rates'!AD23*0.85*0.9+35</f>
        <v>13728.5</v>
      </c>
      <c r="AE23" s="84">
        <f>'BAR BB| Open rates'!AE23*0.85*0.9+35</f>
        <v>14570</v>
      </c>
      <c r="AF23" s="84">
        <f>'BAR BB| Open rates'!AF23*0.85*0.9+35</f>
        <v>13499</v>
      </c>
      <c r="AG23" s="84">
        <f>'BAR BB| Open rates'!AG23*0.85*0.9+35</f>
        <v>14570</v>
      </c>
      <c r="AH23" s="84">
        <f>'BAR BB| Open rates'!AH23*0.85*0.9+35</f>
        <v>13499</v>
      </c>
      <c r="AI23" s="84">
        <f>'BAR BB| Open rates'!AI23*0.85*0.9+35</f>
        <v>14264</v>
      </c>
      <c r="AJ23" s="84">
        <f>'BAR BB| Open rates'!AJ23*0.85*0.9+35</f>
        <v>13499</v>
      </c>
      <c r="AK23" s="84">
        <f>'BAR BB| Open rates'!AK23*0.85*0.9+35</f>
        <v>14264</v>
      </c>
      <c r="AL23" s="84">
        <f>'BAR BB| Open rates'!AL23*0.85*0.9+35</f>
        <v>13499</v>
      </c>
      <c r="AM23" s="84">
        <f>'BAR BB| Open rates'!AM23*0.85*0.9+35</f>
        <v>16176.5</v>
      </c>
      <c r="AN23" s="84">
        <f>'BAR BB| Open rates'!AN23*0.85*0.9+35</f>
        <v>16176.5</v>
      </c>
      <c r="AO23" s="84">
        <f>'BAR BB| Open rates'!AO23*0.85*0.9+35</f>
        <v>14570</v>
      </c>
      <c r="AP23" s="84">
        <f>'BAR BB| Open rates'!AP23*0.85*0.9+35</f>
        <v>16176.5</v>
      </c>
      <c r="AQ23" s="84">
        <f>'BAR BB| Open rates'!AQ23*0.85*0.9+35</f>
        <v>14570</v>
      </c>
      <c r="AR23" s="84">
        <f>'BAR BB| Open rates'!AR23*0.85*0.9+35</f>
        <v>14570</v>
      </c>
      <c r="AS23" s="84">
        <f>'BAR BB| Open rates'!AS23*0.85*0.9+35</f>
        <v>13805</v>
      </c>
      <c r="AT23" s="84">
        <f>'BAR BB| Open rates'!AT23*0.85*0.9+35</f>
        <v>19848.5</v>
      </c>
      <c r="AU23" s="84">
        <f>'BAR BB| Open rates'!AU23*0.85*0.9+35</f>
        <v>13805</v>
      </c>
      <c r="AV23" s="84">
        <f>'BAR BB| Open rates'!AV23*0.85*0.9+35</f>
        <v>24438.5</v>
      </c>
      <c r="AW23" s="84">
        <f>'BAR BB| Open rates'!AW23*0.85*0.9+35</f>
        <v>24438.5</v>
      </c>
      <c r="AX23" s="84">
        <f>'BAR BB| Open rates'!AX23*0.85*0.9+35</f>
        <v>22908.5</v>
      </c>
      <c r="AY23" s="84">
        <f>'BAR BB| Open rates'!AY23*0.85*0.9+35</f>
        <v>22908.5</v>
      </c>
      <c r="AZ23" s="84">
        <f>'BAR BB| Open rates'!AZ23*0.85*0.9+35</f>
        <v>22908.5</v>
      </c>
      <c r="BA23" s="84">
        <f>'BAR BB| Open rates'!BA23*0.85*0.9+35</f>
        <v>22908.5</v>
      </c>
      <c r="BB23" s="84">
        <f>'BAR BB| Open rates'!BB23*0.85*0.9+35</f>
        <v>22908.5</v>
      </c>
      <c r="BC23" s="84">
        <f>'BAR BB| Open rates'!BC23*0.85*0.9+35</f>
        <v>22908.5</v>
      </c>
      <c r="BD23" s="84">
        <f>'BAR BB| Open rates'!BD23*0.85*0.9+35</f>
        <v>22908.5</v>
      </c>
      <c r="BE23" s="84">
        <f>'BAR BB| Open rates'!BE23*0.85*0.9+35</f>
        <v>22908.5</v>
      </c>
      <c r="BF23" s="84">
        <f>'BAR BB| Open rates'!BF23*0.85*0.9+35</f>
        <v>22908.5</v>
      </c>
      <c r="BG23" s="84">
        <f>'BAR BB| Open rates'!BG23*0.85*0.9+35</f>
        <v>22143.5</v>
      </c>
      <c r="BH23" s="84">
        <f>'BAR BB| Open rates'!BH23*0.85*0.9+35</f>
        <v>22143.5</v>
      </c>
      <c r="BI23" s="84">
        <f>'BAR BB| Open rates'!BI23*0.85*0.9+35</f>
        <v>22143.5</v>
      </c>
    </row>
    <row r="24" spans="1:61" s="14" customFormat="1" ht="12" customHeight="1" x14ac:dyDescent="0.2">
      <c r="A24" s="42">
        <v>4</v>
      </c>
      <c r="B24" s="84">
        <f>'BAR BB| Open rates'!B24*0.85*0.9+35</f>
        <v>51596</v>
      </c>
      <c r="C24" s="84">
        <f>'BAR BB| Open rates'!C24*0.85*0.9+35</f>
        <v>51596</v>
      </c>
      <c r="D24" s="84">
        <f>'BAR BB| Open rates'!D24*0.85*0.9+35</f>
        <v>51596</v>
      </c>
      <c r="E24" s="84">
        <f>'BAR BB| Open rates'!E24*0.85*0.9+35</f>
        <v>51596</v>
      </c>
      <c r="F24" s="84">
        <f>'BAR BB| Open rates'!F24*0.85*0.9+35</f>
        <v>51596</v>
      </c>
      <c r="G24" s="84">
        <f>'BAR BB| Open rates'!G24*0.85*0.9+35</f>
        <v>51596</v>
      </c>
      <c r="H24" s="84">
        <f>'BAR BB| Open rates'!H24*0.85*0.9+35</f>
        <v>48536</v>
      </c>
      <c r="I24" s="84">
        <f>'BAR BB| Open rates'!I24*0.85*0.9+35</f>
        <v>47771</v>
      </c>
      <c r="J24" s="84">
        <f>'BAR BB| Open rates'!J24*0.85*0.9+35</f>
        <v>48536</v>
      </c>
      <c r="K24" s="84">
        <f>'BAR BB| Open rates'!K24*0.85*0.9+35</f>
        <v>37061</v>
      </c>
      <c r="L24" s="84">
        <f>'BAR BB| Open rates'!L24*0.85*0.9+35</f>
        <v>33236</v>
      </c>
      <c r="M24" s="84">
        <f>'BAR BB| Open rates'!M24*0.85*0.9+35</f>
        <v>35531</v>
      </c>
      <c r="N24" s="84">
        <f>'BAR BB| Open rates'!N24*0.85*0.9+35</f>
        <v>35531</v>
      </c>
      <c r="O24" s="84">
        <f>'BAR BB| Open rates'!O24*0.85*0.9+35</f>
        <v>30941</v>
      </c>
      <c r="P24" s="84">
        <f>'BAR BB| Open rates'!P24*0.85*0.9+35</f>
        <v>30941</v>
      </c>
      <c r="Q24" s="84">
        <f>'BAR BB| Open rates'!Q24*0.85*0.9+35</f>
        <v>27881</v>
      </c>
      <c r="R24" s="84">
        <f>'BAR BB| Open rates'!R24*0.85*0.9+35</f>
        <v>27881</v>
      </c>
      <c r="S24" s="84">
        <f>'BAR BB| Open rates'!S24*0.85*0.9+35</f>
        <v>25739</v>
      </c>
      <c r="T24" s="84">
        <f>'BAR BB| Open rates'!T24*0.85*0.9+35</f>
        <v>27881</v>
      </c>
      <c r="U24" s="84">
        <f>'BAR BB| Open rates'!U24*0.85*0.9+35</f>
        <v>25739</v>
      </c>
      <c r="V24" s="84">
        <f>'BAR BB| Open rates'!V24*0.85*0.9+35</f>
        <v>24821</v>
      </c>
      <c r="W24" s="84">
        <f>'BAR BB| Open rates'!W24*0.85*0.9+35</f>
        <v>16406</v>
      </c>
      <c r="X24" s="84">
        <f>'BAR BB| Open rates'!X24*0.85*0.9+35</f>
        <v>14646.5</v>
      </c>
      <c r="Y24" s="84">
        <f>'BAR BB| Open rates'!Y24*0.85*0.9+35</f>
        <v>15411.5</v>
      </c>
      <c r="Z24" s="84">
        <f>'BAR BB| Open rates'!Z24*0.85*0.9+35</f>
        <v>14646.5</v>
      </c>
      <c r="AA24" s="84">
        <f>'BAR BB| Open rates'!AA24*0.85*0.9+35</f>
        <v>15411.5</v>
      </c>
      <c r="AB24" s="84">
        <f>'BAR BB| Open rates'!AB24*0.85*0.9+35</f>
        <v>14646.5</v>
      </c>
      <c r="AC24" s="84">
        <f>'BAR BB| Open rates'!AC24*0.85*0.9+35</f>
        <v>14646.5</v>
      </c>
      <c r="AD24" s="84">
        <f>'BAR BB| Open rates'!AD24*0.85*0.9+35</f>
        <v>14876</v>
      </c>
      <c r="AE24" s="84">
        <f>'BAR BB| Open rates'!AE24*0.85*0.9+35</f>
        <v>15717.5</v>
      </c>
      <c r="AF24" s="84">
        <f>'BAR BB| Open rates'!AF24*0.85*0.9+35</f>
        <v>14646.5</v>
      </c>
      <c r="AG24" s="84">
        <f>'BAR BB| Open rates'!AG24*0.85*0.9+35</f>
        <v>15717.5</v>
      </c>
      <c r="AH24" s="84">
        <f>'BAR BB| Open rates'!AH24*0.85*0.9+35</f>
        <v>14646.5</v>
      </c>
      <c r="AI24" s="84">
        <f>'BAR BB| Open rates'!AI24*0.85*0.9+35</f>
        <v>15411.5</v>
      </c>
      <c r="AJ24" s="84">
        <f>'BAR BB| Open rates'!AJ24*0.85*0.9+35</f>
        <v>14646.5</v>
      </c>
      <c r="AK24" s="84">
        <f>'BAR BB| Open rates'!AK24*0.85*0.9+35</f>
        <v>15411.5</v>
      </c>
      <c r="AL24" s="84">
        <f>'BAR BB| Open rates'!AL24*0.85*0.9+35</f>
        <v>14646.5</v>
      </c>
      <c r="AM24" s="84">
        <f>'BAR BB| Open rates'!AM24*0.85*0.9+35</f>
        <v>17324</v>
      </c>
      <c r="AN24" s="84">
        <f>'BAR BB| Open rates'!AN24*0.85*0.9+35</f>
        <v>17324</v>
      </c>
      <c r="AO24" s="84">
        <f>'BAR BB| Open rates'!AO24*0.85*0.9+35</f>
        <v>15717.5</v>
      </c>
      <c r="AP24" s="84">
        <f>'BAR BB| Open rates'!AP24*0.85*0.9+35</f>
        <v>17324</v>
      </c>
      <c r="AQ24" s="84">
        <f>'BAR BB| Open rates'!AQ24*0.85*0.9+35</f>
        <v>15717.5</v>
      </c>
      <c r="AR24" s="84">
        <f>'BAR BB| Open rates'!AR24*0.85*0.9+35</f>
        <v>15717.5</v>
      </c>
      <c r="AS24" s="84">
        <f>'BAR BB| Open rates'!AS24*0.85*0.9+35</f>
        <v>14952.5</v>
      </c>
      <c r="AT24" s="84">
        <f>'BAR BB| Open rates'!AT24*0.85*0.9+35</f>
        <v>20996</v>
      </c>
      <c r="AU24" s="84">
        <f>'BAR BB| Open rates'!AU24*0.85*0.9+35</f>
        <v>14952.5</v>
      </c>
      <c r="AV24" s="84">
        <f>'BAR BB| Open rates'!AV24*0.85*0.9+35</f>
        <v>25586</v>
      </c>
      <c r="AW24" s="84">
        <f>'BAR BB| Open rates'!AW24*0.85*0.9+35</f>
        <v>25586</v>
      </c>
      <c r="AX24" s="84">
        <f>'BAR BB| Open rates'!AX24*0.85*0.9+35</f>
        <v>24056</v>
      </c>
      <c r="AY24" s="84">
        <f>'BAR BB| Open rates'!AY24*0.85*0.9+35</f>
        <v>24056</v>
      </c>
      <c r="AZ24" s="84">
        <f>'BAR BB| Open rates'!AZ24*0.85*0.9+35</f>
        <v>24056</v>
      </c>
      <c r="BA24" s="84">
        <f>'BAR BB| Open rates'!BA24*0.85*0.9+35</f>
        <v>24056</v>
      </c>
      <c r="BB24" s="84">
        <f>'BAR BB| Open rates'!BB24*0.85*0.9+35</f>
        <v>24056</v>
      </c>
      <c r="BC24" s="84">
        <f>'BAR BB| Open rates'!BC24*0.85*0.9+35</f>
        <v>24056</v>
      </c>
      <c r="BD24" s="84">
        <f>'BAR BB| Open rates'!BD24*0.85*0.9+35</f>
        <v>24056</v>
      </c>
      <c r="BE24" s="84">
        <f>'BAR BB| Open rates'!BE24*0.85*0.9+35</f>
        <v>24056</v>
      </c>
      <c r="BF24" s="84">
        <f>'BAR BB| Open rates'!BF24*0.85*0.9+35</f>
        <v>24056</v>
      </c>
      <c r="BG24" s="84">
        <f>'BAR BB| Open rates'!BG24*0.85*0.9+35</f>
        <v>23291</v>
      </c>
      <c r="BH24" s="84">
        <f>'BAR BB| Open rates'!BH24*0.85*0.9+35</f>
        <v>23291</v>
      </c>
      <c r="BI24" s="84">
        <f>'BAR BB| Open rates'!BI24*0.85*0.9+35</f>
        <v>23291</v>
      </c>
    </row>
    <row r="25" spans="1:6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row>
    <row r="26" spans="1:61" s="14" customFormat="1" ht="12" customHeight="1" x14ac:dyDescent="0.2">
      <c r="A26" s="42">
        <v>1</v>
      </c>
      <c r="B26" s="84">
        <f>'BAR BB| Open rates'!B26*0.85*0.9+35</f>
        <v>63453.5</v>
      </c>
      <c r="C26" s="84">
        <f>'BAR BB| Open rates'!C26*0.85*0.9+35</f>
        <v>63453.5</v>
      </c>
      <c r="D26" s="84">
        <f>'BAR BB| Open rates'!D26*0.85*0.9+35</f>
        <v>63453.5</v>
      </c>
      <c r="E26" s="84">
        <f>'BAR BB| Open rates'!E26*0.85*0.9+35</f>
        <v>63453.5</v>
      </c>
      <c r="F26" s="84">
        <f>'BAR BB| Open rates'!F26*0.85*0.9+35</f>
        <v>63453.5</v>
      </c>
      <c r="G26" s="84">
        <f>'BAR BB| Open rates'!G26*0.85*0.9+35</f>
        <v>63453.5</v>
      </c>
      <c r="H26" s="84">
        <f>'BAR BB| Open rates'!H26*0.85*0.9+35</f>
        <v>60393.5</v>
      </c>
      <c r="I26" s="84">
        <f>'BAR BB| Open rates'!I26*0.85*0.9+35</f>
        <v>59628.5</v>
      </c>
      <c r="J26" s="84">
        <f>'BAR BB| Open rates'!J26*0.85*0.9+35</f>
        <v>60393.5</v>
      </c>
      <c r="K26" s="84">
        <f>'BAR BB| Open rates'!K26*0.85*0.9+35</f>
        <v>41268.5</v>
      </c>
      <c r="L26" s="84">
        <f>'BAR BB| Open rates'!L26*0.85*0.9+35</f>
        <v>37443.5</v>
      </c>
      <c r="M26" s="84">
        <f>'BAR BB| Open rates'!M26*0.85*0.9+35</f>
        <v>39738.5</v>
      </c>
      <c r="N26" s="84">
        <f>'BAR BB| Open rates'!N26*0.85*0.9+35</f>
        <v>39738.5</v>
      </c>
      <c r="O26" s="84">
        <f>'BAR BB| Open rates'!O26*0.85*0.9+35</f>
        <v>35148.5</v>
      </c>
      <c r="P26" s="84">
        <f>'BAR BB| Open rates'!P26*0.85*0.9+35</f>
        <v>35148.5</v>
      </c>
      <c r="Q26" s="84">
        <f>'BAR BB| Open rates'!Q26*0.85*0.9+35</f>
        <v>32088.5</v>
      </c>
      <c r="R26" s="84">
        <f>'BAR BB| Open rates'!R26*0.85*0.9+35</f>
        <v>32088.5</v>
      </c>
      <c r="S26" s="84">
        <f>'BAR BB| Open rates'!S26*0.85*0.9+35</f>
        <v>29946.5</v>
      </c>
      <c r="T26" s="84">
        <f>'BAR BB| Open rates'!T26*0.85*0.9+35</f>
        <v>32088.5</v>
      </c>
      <c r="U26" s="84">
        <f>'BAR BB| Open rates'!U26*0.85*0.9+35</f>
        <v>29946.5</v>
      </c>
      <c r="V26" s="84">
        <f>'BAR BB| Open rates'!V26*0.85*0.9+35</f>
        <v>29028.5</v>
      </c>
      <c r="W26" s="84">
        <f>'BAR BB| Open rates'!W26*0.85*0.9+35</f>
        <v>17553.5</v>
      </c>
      <c r="X26" s="84">
        <f>'BAR BB| Open rates'!X26*0.85*0.9+35</f>
        <v>15794</v>
      </c>
      <c r="Y26" s="84">
        <f>'BAR BB| Open rates'!Y26*0.85*0.9+35</f>
        <v>16559</v>
      </c>
      <c r="Z26" s="84">
        <f>'BAR BB| Open rates'!Z26*0.85*0.9+35</f>
        <v>15794</v>
      </c>
      <c r="AA26" s="84">
        <f>'BAR BB| Open rates'!AA26*0.85*0.9+35</f>
        <v>16559</v>
      </c>
      <c r="AB26" s="84">
        <f>'BAR BB| Open rates'!AB26*0.85*0.9+35</f>
        <v>15794</v>
      </c>
      <c r="AC26" s="84">
        <f>'BAR BB| Open rates'!AC26*0.85*0.9+35</f>
        <v>15794</v>
      </c>
      <c r="AD26" s="84">
        <f>'BAR BB| Open rates'!AD26*0.85*0.9+35</f>
        <v>16023.5</v>
      </c>
      <c r="AE26" s="84">
        <f>'BAR BB| Open rates'!AE26*0.85*0.9+35</f>
        <v>16865</v>
      </c>
      <c r="AF26" s="84">
        <f>'BAR BB| Open rates'!AF26*0.85*0.9+35</f>
        <v>15794</v>
      </c>
      <c r="AG26" s="84">
        <f>'BAR BB| Open rates'!AG26*0.85*0.9+35</f>
        <v>16865</v>
      </c>
      <c r="AH26" s="84">
        <f>'BAR BB| Open rates'!AH26*0.85*0.9+35</f>
        <v>15794</v>
      </c>
      <c r="AI26" s="84">
        <f>'BAR BB| Open rates'!AI26*0.85*0.9+35</f>
        <v>16559</v>
      </c>
      <c r="AJ26" s="84">
        <f>'BAR BB| Open rates'!AJ26*0.85*0.9+35</f>
        <v>15794</v>
      </c>
      <c r="AK26" s="84">
        <f>'BAR BB| Open rates'!AK26*0.85*0.9+35</f>
        <v>16559</v>
      </c>
      <c r="AL26" s="84">
        <f>'BAR BB| Open rates'!AL26*0.85*0.9+35</f>
        <v>15794</v>
      </c>
      <c r="AM26" s="84">
        <f>'BAR BB| Open rates'!AM26*0.85*0.9+35</f>
        <v>18471.5</v>
      </c>
      <c r="AN26" s="84">
        <f>'BAR BB| Open rates'!AN26*0.85*0.9+35</f>
        <v>18471.5</v>
      </c>
      <c r="AO26" s="84">
        <f>'BAR BB| Open rates'!AO26*0.85*0.9+35</f>
        <v>16865</v>
      </c>
      <c r="AP26" s="84">
        <f>'BAR BB| Open rates'!AP26*0.85*0.9+35</f>
        <v>18471.5</v>
      </c>
      <c r="AQ26" s="84">
        <f>'BAR BB| Open rates'!AQ26*0.85*0.9+35</f>
        <v>16865</v>
      </c>
      <c r="AR26" s="84">
        <f>'BAR BB| Open rates'!AR26*0.85*0.9+35</f>
        <v>16865</v>
      </c>
      <c r="AS26" s="84">
        <f>'BAR BB| Open rates'!AS26*0.85*0.9+35</f>
        <v>16100</v>
      </c>
      <c r="AT26" s="84">
        <f>'BAR BB| Open rates'!AT26*0.85*0.9+35</f>
        <v>22143.5</v>
      </c>
      <c r="AU26" s="84">
        <f>'BAR BB| Open rates'!AU26*0.85*0.9+35</f>
        <v>16100</v>
      </c>
      <c r="AV26" s="84">
        <f>'BAR BB| Open rates'!AV26*0.85*0.9+35</f>
        <v>27498.5</v>
      </c>
      <c r="AW26" s="84">
        <f>'BAR BB| Open rates'!AW26*0.85*0.9+35</f>
        <v>27498.5</v>
      </c>
      <c r="AX26" s="84">
        <f>'BAR BB| Open rates'!AX26*0.85*0.9+35</f>
        <v>25968.5</v>
      </c>
      <c r="AY26" s="84">
        <f>'BAR BB| Open rates'!AY26*0.85*0.9+35</f>
        <v>25968.5</v>
      </c>
      <c r="AZ26" s="84">
        <f>'BAR BB| Open rates'!AZ26*0.85*0.9+35</f>
        <v>25968.5</v>
      </c>
      <c r="BA26" s="84">
        <f>'BAR BB| Open rates'!BA26*0.85*0.9+35</f>
        <v>25968.5</v>
      </c>
      <c r="BB26" s="84">
        <f>'BAR BB| Open rates'!BB26*0.85*0.9+35</f>
        <v>25968.5</v>
      </c>
      <c r="BC26" s="84">
        <f>'BAR BB| Open rates'!BC26*0.85*0.9+35</f>
        <v>25968.5</v>
      </c>
      <c r="BD26" s="84">
        <f>'BAR BB| Open rates'!BD26*0.85*0.9+35</f>
        <v>25968.5</v>
      </c>
      <c r="BE26" s="84">
        <f>'BAR BB| Open rates'!BE26*0.85*0.9+35</f>
        <v>25968.5</v>
      </c>
      <c r="BF26" s="84">
        <f>'BAR BB| Open rates'!BF26*0.85*0.9+35</f>
        <v>25968.5</v>
      </c>
      <c r="BG26" s="84">
        <f>'BAR BB| Open rates'!BG26*0.85*0.9+35</f>
        <v>25203.5</v>
      </c>
      <c r="BH26" s="84">
        <f>'BAR BB| Open rates'!BH26*0.85*0.9+35</f>
        <v>25203.5</v>
      </c>
      <c r="BI26" s="84">
        <f>'BAR BB| Open rates'!BI26*0.85*0.9+35</f>
        <v>25203.5</v>
      </c>
    </row>
    <row r="27" spans="1:61" s="14" customFormat="1" ht="12" customHeight="1" x14ac:dyDescent="0.2">
      <c r="A27" s="42">
        <v>2</v>
      </c>
      <c r="B27" s="84">
        <f>'BAR BB| Open rates'!B27*0.85*0.9+35</f>
        <v>64601</v>
      </c>
      <c r="C27" s="84">
        <f>'BAR BB| Open rates'!C27*0.85*0.9+35</f>
        <v>64601</v>
      </c>
      <c r="D27" s="84">
        <f>'BAR BB| Open rates'!D27*0.85*0.9+35</f>
        <v>64601</v>
      </c>
      <c r="E27" s="84">
        <f>'BAR BB| Open rates'!E27*0.85*0.9+35</f>
        <v>64601</v>
      </c>
      <c r="F27" s="84">
        <f>'BAR BB| Open rates'!F27*0.85*0.9+35</f>
        <v>64601</v>
      </c>
      <c r="G27" s="84">
        <f>'BAR BB| Open rates'!G27*0.85*0.9+35</f>
        <v>64601</v>
      </c>
      <c r="H27" s="84">
        <f>'BAR BB| Open rates'!H27*0.85*0.9+35</f>
        <v>61541</v>
      </c>
      <c r="I27" s="84">
        <f>'BAR BB| Open rates'!I27*0.85*0.9+35</f>
        <v>60776</v>
      </c>
      <c r="J27" s="84">
        <f>'BAR BB| Open rates'!J27*0.85*0.9+35</f>
        <v>61541</v>
      </c>
      <c r="K27" s="84">
        <f>'BAR BB| Open rates'!K27*0.85*0.9+35</f>
        <v>42416</v>
      </c>
      <c r="L27" s="84">
        <f>'BAR BB| Open rates'!L27*0.85*0.9+35</f>
        <v>38591</v>
      </c>
      <c r="M27" s="84">
        <f>'BAR BB| Open rates'!M27*0.85*0.9+35</f>
        <v>40886</v>
      </c>
      <c r="N27" s="84">
        <f>'BAR BB| Open rates'!N27*0.85*0.9+35</f>
        <v>40886</v>
      </c>
      <c r="O27" s="84">
        <f>'BAR BB| Open rates'!O27*0.85*0.9+35</f>
        <v>36296</v>
      </c>
      <c r="P27" s="84">
        <f>'BAR BB| Open rates'!P27*0.85*0.9+35</f>
        <v>36296</v>
      </c>
      <c r="Q27" s="84">
        <f>'BAR BB| Open rates'!Q27*0.85*0.9+35</f>
        <v>33236</v>
      </c>
      <c r="R27" s="84">
        <f>'BAR BB| Open rates'!R27*0.85*0.9+35</f>
        <v>33236</v>
      </c>
      <c r="S27" s="84">
        <f>'BAR BB| Open rates'!S27*0.85*0.9+35</f>
        <v>31094</v>
      </c>
      <c r="T27" s="84">
        <f>'BAR BB| Open rates'!T27*0.85*0.9+35</f>
        <v>33236</v>
      </c>
      <c r="U27" s="84">
        <f>'BAR BB| Open rates'!U27*0.85*0.9+35</f>
        <v>31094</v>
      </c>
      <c r="V27" s="84">
        <f>'BAR BB| Open rates'!V27*0.85*0.9+35</f>
        <v>30176</v>
      </c>
      <c r="W27" s="84">
        <f>'BAR BB| Open rates'!W27*0.85*0.9+35</f>
        <v>18701</v>
      </c>
      <c r="X27" s="84">
        <f>'BAR BB| Open rates'!X27*0.85*0.9+35</f>
        <v>16941.5</v>
      </c>
      <c r="Y27" s="84">
        <f>'BAR BB| Open rates'!Y27*0.85*0.9+35</f>
        <v>17706.5</v>
      </c>
      <c r="Z27" s="84">
        <f>'BAR BB| Open rates'!Z27*0.85*0.9+35</f>
        <v>16941.5</v>
      </c>
      <c r="AA27" s="84">
        <f>'BAR BB| Open rates'!AA27*0.85*0.9+35</f>
        <v>17706.5</v>
      </c>
      <c r="AB27" s="84">
        <f>'BAR BB| Open rates'!AB27*0.85*0.9+35</f>
        <v>16941.5</v>
      </c>
      <c r="AC27" s="84">
        <f>'BAR BB| Open rates'!AC27*0.85*0.9+35</f>
        <v>16941.5</v>
      </c>
      <c r="AD27" s="84">
        <f>'BAR BB| Open rates'!AD27*0.85*0.9+35</f>
        <v>17171</v>
      </c>
      <c r="AE27" s="84">
        <f>'BAR BB| Open rates'!AE27*0.85*0.9+35</f>
        <v>18012.5</v>
      </c>
      <c r="AF27" s="84">
        <f>'BAR BB| Open rates'!AF27*0.85*0.9+35</f>
        <v>16941.5</v>
      </c>
      <c r="AG27" s="84">
        <f>'BAR BB| Open rates'!AG27*0.85*0.9+35</f>
        <v>18012.5</v>
      </c>
      <c r="AH27" s="84">
        <f>'BAR BB| Open rates'!AH27*0.85*0.9+35</f>
        <v>16941.5</v>
      </c>
      <c r="AI27" s="84">
        <f>'BAR BB| Open rates'!AI27*0.85*0.9+35</f>
        <v>17706.5</v>
      </c>
      <c r="AJ27" s="84">
        <f>'BAR BB| Open rates'!AJ27*0.85*0.9+35</f>
        <v>16941.5</v>
      </c>
      <c r="AK27" s="84">
        <f>'BAR BB| Open rates'!AK27*0.85*0.9+35</f>
        <v>17706.5</v>
      </c>
      <c r="AL27" s="84">
        <f>'BAR BB| Open rates'!AL27*0.85*0.9+35</f>
        <v>16941.5</v>
      </c>
      <c r="AM27" s="84">
        <f>'BAR BB| Open rates'!AM27*0.85*0.9+35</f>
        <v>19619</v>
      </c>
      <c r="AN27" s="84">
        <f>'BAR BB| Open rates'!AN27*0.85*0.9+35</f>
        <v>19619</v>
      </c>
      <c r="AO27" s="84">
        <f>'BAR BB| Open rates'!AO27*0.85*0.9+35</f>
        <v>18012.5</v>
      </c>
      <c r="AP27" s="84">
        <f>'BAR BB| Open rates'!AP27*0.85*0.9+35</f>
        <v>19619</v>
      </c>
      <c r="AQ27" s="84">
        <f>'BAR BB| Open rates'!AQ27*0.85*0.9+35</f>
        <v>18012.5</v>
      </c>
      <c r="AR27" s="84">
        <f>'BAR BB| Open rates'!AR27*0.85*0.9+35</f>
        <v>18012.5</v>
      </c>
      <c r="AS27" s="84">
        <f>'BAR BB| Open rates'!AS27*0.85*0.9+35</f>
        <v>17247.5</v>
      </c>
      <c r="AT27" s="84">
        <f>'BAR BB| Open rates'!AT27*0.85*0.9+35</f>
        <v>23291</v>
      </c>
      <c r="AU27" s="84">
        <f>'BAR BB| Open rates'!AU27*0.85*0.9+35</f>
        <v>17247.5</v>
      </c>
      <c r="AV27" s="84">
        <f>'BAR BB| Open rates'!AV27*0.85*0.9+35</f>
        <v>28646</v>
      </c>
      <c r="AW27" s="84">
        <f>'BAR BB| Open rates'!AW27*0.85*0.9+35</f>
        <v>28646</v>
      </c>
      <c r="AX27" s="84">
        <f>'BAR BB| Open rates'!AX27*0.85*0.9+35</f>
        <v>27116</v>
      </c>
      <c r="AY27" s="84">
        <f>'BAR BB| Open rates'!AY27*0.85*0.9+35</f>
        <v>27116</v>
      </c>
      <c r="AZ27" s="84">
        <f>'BAR BB| Open rates'!AZ27*0.85*0.9+35</f>
        <v>27116</v>
      </c>
      <c r="BA27" s="84">
        <f>'BAR BB| Open rates'!BA27*0.85*0.9+35</f>
        <v>27116</v>
      </c>
      <c r="BB27" s="84">
        <f>'BAR BB| Open rates'!BB27*0.85*0.9+35</f>
        <v>27116</v>
      </c>
      <c r="BC27" s="84">
        <f>'BAR BB| Open rates'!BC27*0.85*0.9+35</f>
        <v>27116</v>
      </c>
      <c r="BD27" s="84">
        <f>'BAR BB| Open rates'!BD27*0.85*0.9+35</f>
        <v>27116</v>
      </c>
      <c r="BE27" s="84">
        <f>'BAR BB| Open rates'!BE27*0.85*0.9+35</f>
        <v>27116</v>
      </c>
      <c r="BF27" s="84">
        <f>'BAR BB| Open rates'!BF27*0.85*0.9+35</f>
        <v>27116</v>
      </c>
      <c r="BG27" s="84">
        <f>'BAR BB| Open rates'!BG27*0.85*0.9+35</f>
        <v>26351</v>
      </c>
      <c r="BH27" s="84">
        <f>'BAR BB| Open rates'!BH27*0.85*0.9+35</f>
        <v>26351</v>
      </c>
      <c r="BI27" s="84">
        <f>'BAR BB| Open rates'!BI27*0.85*0.9+35</f>
        <v>26351</v>
      </c>
    </row>
    <row r="28" spans="1:61" s="14" customFormat="1" ht="12" customHeight="1" x14ac:dyDescent="0.2">
      <c r="A28" s="42">
        <v>3</v>
      </c>
      <c r="B28" s="84">
        <f>'BAR BB| Open rates'!B28*0.85*0.9+35</f>
        <v>65748.5</v>
      </c>
      <c r="C28" s="84">
        <f>'BAR BB| Open rates'!C28*0.85*0.9+35</f>
        <v>65748.5</v>
      </c>
      <c r="D28" s="84">
        <f>'BAR BB| Open rates'!D28*0.85*0.9+35</f>
        <v>65748.5</v>
      </c>
      <c r="E28" s="84">
        <f>'BAR BB| Open rates'!E28*0.85*0.9+35</f>
        <v>65748.5</v>
      </c>
      <c r="F28" s="84">
        <f>'BAR BB| Open rates'!F28*0.85*0.9+35</f>
        <v>65748.5</v>
      </c>
      <c r="G28" s="84">
        <f>'BAR BB| Open rates'!G28*0.85*0.9+35</f>
        <v>65748.5</v>
      </c>
      <c r="H28" s="84">
        <f>'BAR BB| Open rates'!H28*0.85*0.9+35</f>
        <v>62688.5</v>
      </c>
      <c r="I28" s="84">
        <f>'BAR BB| Open rates'!I28*0.85*0.9+35</f>
        <v>61923.5</v>
      </c>
      <c r="J28" s="84">
        <f>'BAR BB| Open rates'!J28*0.85*0.9+35</f>
        <v>62688.5</v>
      </c>
      <c r="K28" s="84">
        <f>'BAR BB| Open rates'!K28*0.85*0.9+35</f>
        <v>43563.5</v>
      </c>
      <c r="L28" s="84">
        <f>'BAR BB| Open rates'!L28*0.85*0.9+35</f>
        <v>39738.5</v>
      </c>
      <c r="M28" s="84">
        <f>'BAR BB| Open rates'!M28*0.85*0.9+35</f>
        <v>42033.5</v>
      </c>
      <c r="N28" s="84">
        <f>'BAR BB| Open rates'!N28*0.85*0.9+35</f>
        <v>42033.5</v>
      </c>
      <c r="O28" s="84">
        <f>'BAR BB| Open rates'!O28*0.85*0.9+35</f>
        <v>37443.5</v>
      </c>
      <c r="P28" s="84">
        <f>'BAR BB| Open rates'!P28*0.85*0.9+35</f>
        <v>37443.5</v>
      </c>
      <c r="Q28" s="84">
        <f>'BAR BB| Open rates'!Q28*0.85*0.9+35</f>
        <v>34383.5</v>
      </c>
      <c r="R28" s="84">
        <f>'BAR BB| Open rates'!R28*0.85*0.9+35</f>
        <v>34383.5</v>
      </c>
      <c r="S28" s="84">
        <f>'BAR BB| Open rates'!S28*0.85*0.9+35</f>
        <v>32241.5</v>
      </c>
      <c r="T28" s="84">
        <f>'BAR BB| Open rates'!T28*0.85*0.9+35</f>
        <v>34383.5</v>
      </c>
      <c r="U28" s="84">
        <f>'BAR BB| Open rates'!U28*0.85*0.9+35</f>
        <v>32241.5</v>
      </c>
      <c r="V28" s="84">
        <f>'BAR BB| Open rates'!V28*0.85*0.9+35</f>
        <v>31323.5</v>
      </c>
      <c r="W28" s="84">
        <f>'BAR BB| Open rates'!W28*0.85*0.9+35</f>
        <v>19848.5</v>
      </c>
      <c r="X28" s="84">
        <f>'BAR BB| Open rates'!X28*0.85*0.9+35</f>
        <v>18089</v>
      </c>
      <c r="Y28" s="84">
        <f>'BAR BB| Open rates'!Y28*0.85*0.9+35</f>
        <v>18854</v>
      </c>
      <c r="Z28" s="84">
        <f>'BAR BB| Open rates'!Z28*0.85*0.9+35</f>
        <v>18089</v>
      </c>
      <c r="AA28" s="84">
        <f>'BAR BB| Open rates'!AA28*0.85*0.9+35</f>
        <v>18854</v>
      </c>
      <c r="AB28" s="84">
        <f>'BAR BB| Open rates'!AB28*0.85*0.9+35</f>
        <v>18089</v>
      </c>
      <c r="AC28" s="84">
        <f>'BAR BB| Open rates'!AC28*0.85*0.9+35</f>
        <v>18089</v>
      </c>
      <c r="AD28" s="84">
        <f>'BAR BB| Open rates'!AD28*0.85*0.9+35</f>
        <v>18318.5</v>
      </c>
      <c r="AE28" s="84">
        <f>'BAR BB| Open rates'!AE28*0.85*0.9+35</f>
        <v>19160</v>
      </c>
      <c r="AF28" s="84">
        <f>'BAR BB| Open rates'!AF28*0.85*0.9+35</f>
        <v>18089</v>
      </c>
      <c r="AG28" s="84">
        <f>'BAR BB| Open rates'!AG28*0.85*0.9+35</f>
        <v>19160</v>
      </c>
      <c r="AH28" s="84">
        <f>'BAR BB| Open rates'!AH28*0.85*0.9+35</f>
        <v>18089</v>
      </c>
      <c r="AI28" s="84">
        <f>'BAR BB| Open rates'!AI28*0.85*0.9+35</f>
        <v>18854</v>
      </c>
      <c r="AJ28" s="84">
        <f>'BAR BB| Open rates'!AJ28*0.85*0.9+35</f>
        <v>18089</v>
      </c>
      <c r="AK28" s="84">
        <f>'BAR BB| Open rates'!AK28*0.85*0.9+35</f>
        <v>18854</v>
      </c>
      <c r="AL28" s="84">
        <f>'BAR BB| Open rates'!AL28*0.85*0.9+35</f>
        <v>18089</v>
      </c>
      <c r="AM28" s="84">
        <f>'BAR BB| Open rates'!AM28*0.85*0.9+35</f>
        <v>20766.5</v>
      </c>
      <c r="AN28" s="84">
        <f>'BAR BB| Open rates'!AN28*0.85*0.9+35</f>
        <v>20766.5</v>
      </c>
      <c r="AO28" s="84">
        <f>'BAR BB| Open rates'!AO28*0.85*0.9+35</f>
        <v>19160</v>
      </c>
      <c r="AP28" s="84">
        <f>'BAR BB| Open rates'!AP28*0.85*0.9+35</f>
        <v>20766.5</v>
      </c>
      <c r="AQ28" s="84">
        <f>'BAR BB| Open rates'!AQ28*0.85*0.9+35</f>
        <v>19160</v>
      </c>
      <c r="AR28" s="84">
        <f>'BAR BB| Open rates'!AR28*0.85*0.9+35</f>
        <v>19160</v>
      </c>
      <c r="AS28" s="84">
        <f>'BAR BB| Open rates'!AS28*0.85*0.9+35</f>
        <v>18395</v>
      </c>
      <c r="AT28" s="84">
        <f>'BAR BB| Open rates'!AT28*0.85*0.9+35</f>
        <v>24438.5</v>
      </c>
      <c r="AU28" s="84">
        <f>'BAR BB| Open rates'!AU28*0.85*0.9+35</f>
        <v>18395</v>
      </c>
      <c r="AV28" s="84">
        <f>'BAR BB| Open rates'!AV28*0.85*0.9+35</f>
        <v>29793.5</v>
      </c>
      <c r="AW28" s="84">
        <f>'BAR BB| Open rates'!AW28*0.85*0.9+35</f>
        <v>29793.5</v>
      </c>
      <c r="AX28" s="84">
        <f>'BAR BB| Open rates'!AX28*0.85*0.9+35</f>
        <v>28263.5</v>
      </c>
      <c r="AY28" s="84">
        <f>'BAR BB| Open rates'!AY28*0.85*0.9+35</f>
        <v>28263.5</v>
      </c>
      <c r="AZ28" s="84">
        <f>'BAR BB| Open rates'!AZ28*0.85*0.9+35</f>
        <v>28263.5</v>
      </c>
      <c r="BA28" s="84">
        <f>'BAR BB| Open rates'!BA28*0.85*0.9+35</f>
        <v>28263.5</v>
      </c>
      <c r="BB28" s="84">
        <f>'BAR BB| Open rates'!BB28*0.85*0.9+35</f>
        <v>28263.5</v>
      </c>
      <c r="BC28" s="84">
        <f>'BAR BB| Open rates'!BC28*0.85*0.9+35</f>
        <v>28263.5</v>
      </c>
      <c r="BD28" s="84">
        <f>'BAR BB| Open rates'!BD28*0.85*0.9+35</f>
        <v>28263.5</v>
      </c>
      <c r="BE28" s="84">
        <f>'BAR BB| Open rates'!BE28*0.85*0.9+35</f>
        <v>28263.5</v>
      </c>
      <c r="BF28" s="84">
        <f>'BAR BB| Open rates'!BF28*0.85*0.9+35</f>
        <v>28263.5</v>
      </c>
      <c r="BG28" s="84">
        <f>'BAR BB| Open rates'!BG28*0.85*0.9+35</f>
        <v>27498.5</v>
      </c>
      <c r="BH28" s="84">
        <f>'BAR BB| Open rates'!BH28*0.85*0.9+35</f>
        <v>27498.5</v>
      </c>
      <c r="BI28" s="84">
        <f>'BAR BB| Open rates'!BI28*0.85*0.9+35</f>
        <v>27498.5</v>
      </c>
    </row>
    <row r="29" spans="1:61" s="14" customFormat="1" ht="12" customHeight="1" x14ac:dyDescent="0.2">
      <c r="A29" s="42">
        <v>4</v>
      </c>
      <c r="B29" s="84">
        <f>'BAR BB| Open rates'!B29*0.85*0.9+35</f>
        <v>66896</v>
      </c>
      <c r="C29" s="84">
        <f>'BAR BB| Open rates'!C29*0.85*0.9+35</f>
        <v>66896</v>
      </c>
      <c r="D29" s="84">
        <f>'BAR BB| Open rates'!D29*0.85*0.9+35</f>
        <v>66896</v>
      </c>
      <c r="E29" s="84">
        <f>'BAR BB| Open rates'!E29*0.85*0.9+35</f>
        <v>66896</v>
      </c>
      <c r="F29" s="84">
        <f>'BAR BB| Open rates'!F29*0.85*0.9+35</f>
        <v>66896</v>
      </c>
      <c r="G29" s="84">
        <f>'BAR BB| Open rates'!G29*0.85*0.9+35</f>
        <v>66896</v>
      </c>
      <c r="H29" s="84">
        <f>'BAR BB| Open rates'!H29*0.85*0.9+35</f>
        <v>63836</v>
      </c>
      <c r="I29" s="84">
        <f>'BAR BB| Open rates'!I29*0.85*0.9+35</f>
        <v>63071</v>
      </c>
      <c r="J29" s="84">
        <f>'BAR BB| Open rates'!J29*0.85*0.9+35</f>
        <v>63836</v>
      </c>
      <c r="K29" s="84">
        <f>'BAR BB| Open rates'!K29*0.85*0.9+35</f>
        <v>44711</v>
      </c>
      <c r="L29" s="84">
        <f>'BAR BB| Open rates'!L29*0.85*0.9+35</f>
        <v>40886</v>
      </c>
      <c r="M29" s="84">
        <f>'BAR BB| Open rates'!M29*0.85*0.9+35</f>
        <v>43181</v>
      </c>
      <c r="N29" s="84">
        <f>'BAR BB| Open rates'!N29*0.85*0.9+35</f>
        <v>43181</v>
      </c>
      <c r="O29" s="84">
        <f>'BAR BB| Open rates'!O29*0.85*0.9+35</f>
        <v>38591</v>
      </c>
      <c r="P29" s="84">
        <f>'BAR BB| Open rates'!P29*0.85*0.9+35</f>
        <v>38591</v>
      </c>
      <c r="Q29" s="84">
        <f>'BAR BB| Open rates'!Q29*0.85*0.9+35</f>
        <v>35531</v>
      </c>
      <c r="R29" s="84">
        <f>'BAR BB| Open rates'!R29*0.85*0.9+35</f>
        <v>35531</v>
      </c>
      <c r="S29" s="84">
        <f>'BAR BB| Open rates'!S29*0.85*0.9+35</f>
        <v>33389</v>
      </c>
      <c r="T29" s="84">
        <f>'BAR BB| Open rates'!T29*0.85*0.9+35</f>
        <v>35531</v>
      </c>
      <c r="U29" s="84">
        <f>'BAR BB| Open rates'!U29*0.85*0.9+35</f>
        <v>33389</v>
      </c>
      <c r="V29" s="84">
        <f>'BAR BB| Open rates'!V29*0.85*0.9+35</f>
        <v>32471</v>
      </c>
      <c r="W29" s="84">
        <f>'BAR BB| Open rates'!W29*0.85*0.9+35</f>
        <v>20996</v>
      </c>
      <c r="X29" s="84">
        <f>'BAR BB| Open rates'!X29*0.85*0.9+35</f>
        <v>19236.5</v>
      </c>
      <c r="Y29" s="84">
        <f>'BAR BB| Open rates'!Y29*0.85*0.9+35</f>
        <v>20001.5</v>
      </c>
      <c r="Z29" s="84">
        <f>'BAR BB| Open rates'!Z29*0.85*0.9+35</f>
        <v>19236.5</v>
      </c>
      <c r="AA29" s="84">
        <f>'BAR BB| Open rates'!AA29*0.85*0.9+35</f>
        <v>20001.5</v>
      </c>
      <c r="AB29" s="84">
        <f>'BAR BB| Open rates'!AB29*0.85*0.9+35</f>
        <v>19236.5</v>
      </c>
      <c r="AC29" s="84">
        <f>'BAR BB| Open rates'!AC29*0.85*0.9+35</f>
        <v>19236.5</v>
      </c>
      <c r="AD29" s="84">
        <f>'BAR BB| Open rates'!AD29*0.85*0.9+35</f>
        <v>19466</v>
      </c>
      <c r="AE29" s="84">
        <f>'BAR BB| Open rates'!AE29*0.85*0.9+35</f>
        <v>20307.5</v>
      </c>
      <c r="AF29" s="84">
        <f>'BAR BB| Open rates'!AF29*0.85*0.9+35</f>
        <v>19236.5</v>
      </c>
      <c r="AG29" s="84">
        <f>'BAR BB| Open rates'!AG29*0.85*0.9+35</f>
        <v>20307.5</v>
      </c>
      <c r="AH29" s="84">
        <f>'BAR BB| Open rates'!AH29*0.85*0.9+35</f>
        <v>19236.5</v>
      </c>
      <c r="AI29" s="84">
        <f>'BAR BB| Open rates'!AI29*0.85*0.9+35</f>
        <v>20001.5</v>
      </c>
      <c r="AJ29" s="84">
        <f>'BAR BB| Open rates'!AJ29*0.85*0.9+35</f>
        <v>19236.5</v>
      </c>
      <c r="AK29" s="84">
        <f>'BAR BB| Open rates'!AK29*0.85*0.9+35</f>
        <v>20001.5</v>
      </c>
      <c r="AL29" s="84">
        <f>'BAR BB| Open rates'!AL29*0.85*0.9+35</f>
        <v>19236.5</v>
      </c>
      <c r="AM29" s="84">
        <f>'BAR BB| Open rates'!AM29*0.85*0.9+35</f>
        <v>21914</v>
      </c>
      <c r="AN29" s="84">
        <f>'BAR BB| Open rates'!AN29*0.85*0.9+35</f>
        <v>21914</v>
      </c>
      <c r="AO29" s="84">
        <f>'BAR BB| Open rates'!AO29*0.85*0.9+35</f>
        <v>20307.5</v>
      </c>
      <c r="AP29" s="84">
        <f>'BAR BB| Open rates'!AP29*0.85*0.9+35</f>
        <v>21914</v>
      </c>
      <c r="AQ29" s="84">
        <f>'BAR BB| Open rates'!AQ29*0.85*0.9+35</f>
        <v>20307.5</v>
      </c>
      <c r="AR29" s="84">
        <f>'BAR BB| Open rates'!AR29*0.85*0.9+35</f>
        <v>20307.5</v>
      </c>
      <c r="AS29" s="84">
        <f>'BAR BB| Open rates'!AS29*0.85*0.9+35</f>
        <v>19542.5</v>
      </c>
      <c r="AT29" s="84">
        <f>'BAR BB| Open rates'!AT29*0.85*0.9+35</f>
        <v>25586</v>
      </c>
      <c r="AU29" s="84">
        <f>'BAR BB| Open rates'!AU29*0.85*0.9+35</f>
        <v>19542.5</v>
      </c>
      <c r="AV29" s="84">
        <f>'BAR BB| Open rates'!AV29*0.85*0.9+35</f>
        <v>30941</v>
      </c>
      <c r="AW29" s="84">
        <f>'BAR BB| Open rates'!AW29*0.85*0.9+35</f>
        <v>30941</v>
      </c>
      <c r="AX29" s="84">
        <f>'BAR BB| Open rates'!AX29*0.85*0.9+35</f>
        <v>29411</v>
      </c>
      <c r="AY29" s="84">
        <f>'BAR BB| Open rates'!AY29*0.85*0.9+35</f>
        <v>29411</v>
      </c>
      <c r="AZ29" s="84">
        <f>'BAR BB| Open rates'!AZ29*0.85*0.9+35</f>
        <v>29411</v>
      </c>
      <c r="BA29" s="84">
        <f>'BAR BB| Open rates'!BA29*0.85*0.9+35</f>
        <v>29411</v>
      </c>
      <c r="BB29" s="84">
        <f>'BAR BB| Open rates'!BB29*0.85*0.9+35</f>
        <v>29411</v>
      </c>
      <c r="BC29" s="84">
        <f>'BAR BB| Open rates'!BC29*0.85*0.9+35</f>
        <v>29411</v>
      </c>
      <c r="BD29" s="84">
        <f>'BAR BB| Open rates'!BD29*0.85*0.9+35</f>
        <v>29411</v>
      </c>
      <c r="BE29" s="84">
        <f>'BAR BB| Open rates'!BE29*0.85*0.9+35</f>
        <v>29411</v>
      </c>
      <c r="BF29" s="84">
        <f>'BAR BB| Open rates'!BF29*0.85*0.9+35</f>
        <v>29411</v>
      </c>
      <c r="BG29" s="84">
        <f>'BAR BB| Open rates'!BG29*0.85*0.9+35</f>
        <v>28646</v>
      </c>
      <c r="BH29" s="84">
        <f>'BAR BB| Open rates'!BH29*0.85*0.9+35</f>
        <v>28646</v>
      </c>
      <c r="BI29" s="84">
        <f>'BAR BB| Open rates'!BI29*0.85*0.9+35</f>
        <v>28646</v>
      </c>
    </row>
    <row r="30" spans="1:61" s="14" customFormat="1" ht="12" customHeight="1" x14ac:dyDescent="0.2">
      <c r="A30" s="123"/>
    </row>
    <row r="31" spans="1:61" s="14" customFormat="1" ht="12" customHeight="1" x14ac:dyDescent="0.2">
      <c r="A31" s="223" t="s">
        <v>157</v>
      </c>
    </row>
    <row r="32" spans="1:61" s="14" customFormat="1" ht="12" customHeight="1" x14ac:dyDescent="0.2">
      <c r="A32" s="223"/>
    </row>
    <row r="33" spans="1:1" s="14" customFormat="1" ht="12" customHeight="1" x14ac:dyDescent="0.2">
      <c r="A33" s="223"/>
    </row>
    <row r="34" spans="1:1" s="14" customFormat="1" ht="12" customHeight="1" x14ac:dyDescent="0.2">
      <c r="A34" s="20"/>
    </row>
    <row r="35" spans="1:1" customFormat="1" ht="12.75" x14ac:dyDescent="0.2">
      <c r="A35" s="139" t="s">
        <v>80</v>
      </c>
    </row>
    <row r="36" spans="1:1" s="31" customFormat="1" ht="38.25" customHeight="1" x14ac:dyDescent="0.2">
      <c r="A36" s="211" t="s">
        <v>302</v>
      </c>
    </row>
    <row r="37" spans="1:1" customFormat="1" ht="38.25" customHeight="1" x14ac:dyDescent="0.2">
      <c r="A37" s="212" t="s">
        <v>301</v>
      </c>
    </row>
    <row r="38" spans="1:1" customFormat="1" ht="12.75" x14ac:dyDescent="0.2">
      <c r="A38" s="1"/>
    </row>
    <row r="39" spans="1:1" customFormat="1" ht="12.75" x14ac:dyDescent="0.2">
      <c r="A39" s="137" t="s">
        <v>58</v>
      </c>
    </row>
    <row r="40" spans="1:1" s="13" customFormat="1" ht="35.25" customHeight="1" x14ac:dyDescent="0.2">
      <c r="A40" s="150" t="s">
        <v>163</v>
      </c>
    </row>
    <row r="41" spans="1:1" s="13" customFormat="1" ht="35.25" customHeight="1" x14ac:dyDescent="0.2">
      <c r="A41" s="150" t="s">
        <v>188</v>
      </c>
    </row>
    <row r="42" spans="1:1" s="13" customFormat="1" ht="35.25" customHeight="1" x14ac:dyDescent="0.2">
      <c r="A42" s="150" t="s">
        <v>164</v>
      </c>
    </row>
    <row r="43" spans="1:1" s="13" customFormat="1" ht="13.5" customHeight="1" x14ac:dyDescent="0.2">
      <c r="A43" s="150" t="s">
        <v>165</v>
      </c>
    </row>
    <row r="44" spans="1:1" s="13" customFormat="1" ht="35.25" customHeight="1" x14ac:dyDescent="0.2">
      <c r="A44" s="150" t="s">
        <v>162</v>
      </c>
    </row>
    <row r="45" spans="1:1" s="13" customFormat="1" ht="35.25" customHeight="1" x14ac:dyDescent="0.2">
      <c r="A45" s="145" t="s">
        <v>173</v>
      </c>
    </row>
    <row r="46" spans="1:1" ht="12" customHeight="1" x14ac:dyDescent="0.2">
      <c r="A46" s="151"/>
    </row>
    <row r="47" spans="1:1" x14ac:dyDescent="0.2">
      <c r="A47" s="140" t="s">
        <v>80</v>
      </c>
    </row>
    <row r="48" spans="1:1" ht="12" customHeight="1" x14ac:dyDescent="0.2">
      <c r="A48" s="252" t="s">
        <v>152</v>
      </c>
    </row>
    <row r="49" spans="1:1" x14ac:dyDescent="0.2">
      <c r="A49" s="253"/>
    </row>
    <row r="51" spans="1:1" x14ac:dyDescent="0.2">
      <c r="A51" s="141" t="s">
        <v>65</v>
      </c>
    </row>
    <row r="52" spans="1:1" ht="84" x14ac:dyDescent="0.2">
      <c r="A52" s="142" t="s">
        <v>81</v>
      </c>
    </row>
  </sheetData>
  <mergeCells count="2">
    <mergeCell ref="A31:A33"/>
    <mergeCell ref="A48:A49"/>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3"/>
  <sheetViews>
    <sheetView zoomScaleNormal="100" workbookViewId="0">
      <pane xSplit="1" topLeftCell="B1" activePane="topRight" state="frozen"/>
      <selection activeCell="BE26" sqref="BE26:BE27"/>
      <selection pane="topRight" activeCell="D30" sqref="D30"/>
    </sheetView>
  </sheetViews>
  <sheetFormatPr defaultColWidth="10.42578125" defaultRowHeight="12" x14ac:dyDescent="0.2"/>
  <cols>
    <col min="1" max="1" width="41.85546875" style="1" customWidth="1"/>
    <col min="2" max="16384" width="10.42578125" style="2"/>
  </cols>
  <sheetData>
    <row r="1" spans="1:61" s="5" customFormat="1" ht="25.5" customHeight="1" x14ac:dyDescent="0.2">
      <c r="A1" s="47" t="s">
        <v>50</v>
      </c>
    </row>
    <row r="2" spans="1:61" s="5" customFormat="1" ht="12.75" x14ac:dyDescent="0.2">
      <c r="A2" s="6" t="s">
        <v>176</v>
      </c>
    </row>
    <row r="3" spans="1:61" s="11" customFormat="1" ht="28.5" customHeight="1" x14ac:dyDescent="0.2">
      <c r="A3" s="74" t="s">
        <v>52</v>
      </c>
      <c r="B3" s="73">
        <f>'BAR BB| Open rates'!B3</f>
        <v>45700</v>
      </c>
      <c r="C3" s="73">
        <f>'BAR BB| Open rates'!C3</f>
        <v>45701</v>
      </c>
      <c r="D3" s="73">
        <f>'BAR BB| Open rates'!D3</f>
        <v>45702</v>
      </c>
      <c r="E3" s="73">
        <f>'BAR BB| Open rates'!E3</f>
        <v>45703</v>
      </c>
      <c r="F3" s="73">
        <f>'BAR BB| Open rates'!F3</f>
        <v>45708</v>
      </c>
      <c r="G3" s="73">
        <f>'BAR BB| Open rates'!G3</f>
        <v>45709</v>
      </c>
      <c r="H3" s="73">
        <f>'BAR BB| Open rates'!H3</f>
        <v>45710</v>
      </c>
      <c r="I3" s="73">
        <f>'BAR BB| Open rates'!I3</f>
        <v>45711</v>
      </c>
      <c r="J3" s="73">
        <f>'BAR BB| Open rates'!J3</f>
        <v>45712</v>
      </c>
      <c r="K3" s="73">
        <f>'BAR BB| Open rates'!K3</f>
        <v>45713</v>
      </c>
      <c r="L3" s="73">
        <f>'BAR BB| Open rates'!L3</f>
        <v>45714</v>
      </c>
      <c r="M3" s="73">
        <f>'BAR BB| Open rates'!M3</f>
        <v>45715</v>
      </c>
      <c r="N3" s="73">
        <f>'BAR BB| Open rates'!N3</f>
        <v>45717</v>
      </c>
      <c r="O3" s="73">
        <f>'BAR BB| Open rates'!O3</f>
        <v>45719</v>
      </c>
      <c r="P3" s="73">
        <f>'BAR BB| Open rates'!P3</f>
        <v>45723</v>
      </c>
      <c r="Q3" s="73">
        <f>'BAR BB| Open rates'!Q3</f>
        <v>45725</v>
      </c>
      <c r="R3" s="73">
        <f>'BAR BB| Open rates'!R3</f>
        <v>45727</v>
      </c>
      <c r="S3" s="73">
        <f>'BAR BB| Open rates'!S3</f>
        <v>45732</v>
      </c>
      <c r="T3" s="73">
        <f>'BAR BB| Open rates'!T3</f>
        <v>45737</v>
      </c>
      <c r="U3" s="73">
        <f>'BAR BB| Open rates'!U3</f>
        <v>45739</v>
      </c>
      <c r="V3" s="73">
        <f>'BAR BB| Open rates'!V3</f>
        <v>45746</v>
      </c>
      <c r="W3" s="73">
        <f>'BAR BB| Open rates'!W3</f>
        <v>45748</v>
      </c>
      <c r="X3" s="73">
        <f>'BAR BB| Open rates'!X3</f>
        <v>45753</v>
      </c>
      <c r="Y3" s="73">
        <f>'BAR BB| Open rates'!Y3</f>
        <v>45758</v>
      </c>
      <c r="Z3" s="73">
        <f>'BAR BB| Open rates'!Z3</f>
        <v>45760</v>
      </c>
      <c r="AA3" s="73">
        <f>'BAR BB| Open rates'!AA3</f>
        <v>45765</v>
      </c>
      <c r="AB3" s="73">
        <f>'BAR BB| Open rates'!AB3</f>
        <v>45767</v>
      </c>
      <c r="AC3" s="73">
        <f>'BAR BB| Open rates'!AC3</f>
        <v>45769</v>
      </c>
      <c r="AD3" s="73">
        <f>'BAR BB| Open rates'!AD3</f>
        <v>45772</v>
      </c>
      <c r="AE3" s="73">
        <f>'BAR BB| Open rates'!AE3</f>
        <v>45778</v>
      </c>
      <c r="AF3" s="73">
        <f>'BAR BB| Open rates'!AF3</f>
        <v>45781</v>
      </c>
      <c r="AG3" s="73">
        <f>'BAR BB| Open rates'!AG3</f>
        <v>45785</v>
      </c>
      <c r="AH3" s="73">
        <f>'BAR BB| Open rates'!AH3</f>
        <v>45788</v>
      </c>
      <c r="AI3" s="73">
        <f>'BAR BB| Open rates'!AI3</f>
        <v>45793</v>
      </c>
      <c r="AJ3" s="73">
        <f>'BAR BB| Open rates'!AJ3</f>
        <v>45795</v>
      </c>
      <c r="AK3" s="73">
        <f>'BAR BB| Open rates'!AK3</f>
        <v>45800</v>
      </c>
      <c r="AL3" s="73">
        <f>'BAR BB| Open rates'!AL3</f>
        <v>45802</v>
      </c>
      <c r="AM3" s="73">
        <f>'BAR BB| Open rates'!AM3</f>
        <v>45807</v>
      </c>
      <c r="AN3" s="73">
        <f>'BAR BB| Open rates'!AN3</f>
        <v>45809</v>
      </c>
      <c r="AO3" s="73">
        <f>'BAR BB| Open rates'!AO3</f>
        <v>45810</v>
      </c>
      <c r="AP3" s="73">
        <f>'BAR BB| Open rates'!AP3</f>
        <v>45815</v>
      </c>
      <c r="AQ3" s="73">
        <f>'BAR BB| Open rates'!AQ3</f>
        <v>45817</v>
      </c>
      <c r="AR3" s="73">
        <f>'BAR BB| Open rates'!AR3</f>
        <v>45821</v>
      </c>
      <c r="AS3" s="73">
        <f>'BAR BB| Open rates'!AS3</f>
        <v>45823</v>
      </c>
      <c r="AT3" s="73">
        <f>'BAR BB| Open rates'!AT3</f>
        <v>45828</v>
      </c>
      <c r="AU3" s="73">
        <f>'BAR BB| Open rates'!AU3</f>
        <v>45836</v>
      </c>
      <c r="AV3" s="73">
        <f>'BAR BB| Open rates'!AV3</f>
        <v>45839</v>
      </c>
      <c r="AW3" s="73">
        <f>'BAR BB| Open rates'!AW3</f>
        <v>45851</v>
      </c>
      <c r="AX3" s="73">
        <f>'BAR BB| Open rates'!AX3</f>
        <v>45852</v>
      </c>
      <c r="AY3" s="73">
        <f>'BAR BB| Open rates'!AY3</f>
        <v>45858</v>
      </c>
      <c r="AZ3" s="73">
        <f>'BAR BB| Open rates'!AZ3</f>
        <v>45863</v>
      </c>
      <c r="BA3" s="73">
        <f>'BAR BB| Open rates'!BA3</f>
        <v>45865</v>
      </c>
      <c r="BB3" s="73">
        <f>'BAR BB| Open rates'!BB3</f>
        <v>45870</v>
      </c>
      <c r="BC3" s="73">
        <f>'BAR BB| Open rates'!BC3</f>
        <v>45872</v>
      </c>
      <c r="BD3" s="73">
        <f>'BAR BB| Open rates'!BD3</f>
        <v>45877</v>
      </c>
      <c r="BE3" s="73">
        <f>'BAR BB| Open rates'!BE3</f>
        <v>45879</v>
      </c>
      <c r="BF3" s="73">
        <f>'BAR BB| Open rates'!BF3</f>
        <v>45884</v>
      </c>
      <c r="BG3" s="73">
        <f>'BAR BB| Open rates'!BG3</f>
        <v>45886</v>
      </c>
      <c r="BH3" s="73">
        <f>'BAR BB| Open rates'!BH3</f>
        <v>45891</v>
      </c>
      <c r="BI3" s="73">
        <f>'BAR BB| Open rates'!BI3</f>
        <v>45893</v>
      </c>
    </row>
    <row r="4" spans="1:61" s="11" customFormat="1" ht="28.5" customHeight="1" x14ac:dyDescent="0.2">
      <c r="A4" s="8"/>
      <c r="B4" s="73">
        <f>'BAR BB| Open rates'!B4</f>
        <v>45700</v>
      </c>
      <c r="C4" s="73">
        <f>'BAR BB| Open rates'!C4</f>
        <v>45701</v>
      </c>
      <c r="D4" s="73">
        <f>'BAR BB| Open rates'!D4</f>
        <v>45702</v>
      </c>
      <c r="E4" s="73">
        <f>'BAR BB| Open rates'!E4</f>
        <v>45707</v>
      </c>
      <c r="F4" s="73">
        <f>'BAR BB| Open rates'!F4</f>
        <v>45708</v>
      </c>
      <c r="G4" s="73">
        <f>'BAR BB| Open rates'!G4</f>
        <v>45709</v>
      </c>
      <c r="H4" s="73">
        <f>'BAR BB| Open rates'!H4</f>
        <v>45710</v>
      </c>
      <c r="I4" s="73">
        <f>'BAR BB| Open rates'!I4</f>
        <v>45711</v>
      </c>
      <c r="J4" s="73">
        <f>'BAR BB| Open rates'!J4</f>
        <v>45712</v>
      </c>
      <c r="K4" s="73">
        <f>'BAR BB| Open rates'!K4</f>
        <v>45713</v>
      </c>
      <c r="L4" s="73">
        <f>'BAR BB| Open rates'!L4</f>
        <v>45714</v>
      </c>
      <c r="M4" s="73">
        <f>'BAR BB| Open rates'!M4</f>
        <v>45716</v>
      </c>
      <c r="N4" s="73">
        <f>'BAR BB| Open rates'!N4</f>
        <v>45718</v>
      </c>
      <c r="O4" s="73">
        <f>'BAR BB| Open rates'!O4</f>
        <v>45722</v>
      </c>
      <c r="P4" s="73">
        <f>'BAR BB| Open rates'!P4</f>
        <v>45724</v>
      </c>
      <c r="Q4" s="73">
        <f>'BAR BB| Open rates'!Q4</f>
        <v>45726</v>
      </c>
      <c r="R4" s="73">
        <f>'BAR BB| Open rates'!R4</f>
        <v>45731</v>
      </c>
      <c r="S4" s="73">
        <f>'BAR BB| Open rates'!S4</f>
        <v>45736</v>
      </c>
      <c r="T4" s="73">
        <f>'BAR BB| Open rates'!T4</f>
        <v>45738</v>
      </c>
      <c r="U4" s="73">
        <f>'BAR BB| Open rates'!U4</f>
        <v>45745</v>
      </c>
      <c r="V4" s="73">
        <f>'BAR BB| Open rates'!V4</f>
        <v>45747</v>
      </c>
      <c r="W4" s="73">
        <f>'BAR BB| Open rates'!W4</f>
        <v>45752</v>
      </c>
      <c r="X4" s="73">
        <f>'BAR BB| Open rates'!X4</f>
        <v>45757</v>
      </c>
      <c r="Y4" s="73">
        <f>'BAR BB| Open rates'!Y4</f>
        <v>45759</v>
      </c>
      <c r="Z4" s="73">
        <f>'BAR BB| Open rates'!Z4</f>
        <v>45764</v>
      </c>
      <c r="AA4" s="73">
        <f>'BAR BB| Open rates'!AA4</f>
        <v>45766</v>
      </c>
      <c r="AB4" s="73">
        <f>'BAR BB| Open rates'!AB4</f>
        <v>45768</v>
      </c>
      <c r="AC4" s="73">
        <f>'BAR BB| Open rates'!AC4</f>
        <v>45771</v>
      </c>
      <c r="AD4" s="73">
        <f>'BAR BB| Open rates'!AD4</f>
        <v>45777</v>
      </c>
      <c r="AE4" s="73">
        <f>'BAR BB| Open rates'!AE4</f>
        <v>45780</v>
      </c>
      <c r="AF4" s="73">
        <f>'BAR BB| Open rates'!AF4</f>
        <v>45784</v>
      </c>
      <c r="AG4" s="73">
        <f>'BAR BB| Open rates'!AG4</f>
        <v>45787</v>
      </c>
      <c r="AH4" s="73">
        <f>'BAR BB| Open rates'!AH4</f>
        <v>45792</v>
      </c>
      <c r="AI4" s="73">
        <f>'BAR BB| Open rates'!AI4</f>
        <v>45794</v>
      </c>
      <c r="AJ4" s="73">
        <f>'BAR BB| Open rates'!AJ4</f>
        <v>45799</v>
      </c>
      <c r="AK4" s="73">
        <f>'BAR BB| Open rates'!AK4</f>
        <v>45801</v>
      </c>
      <c r="AL4" s="73">
        <f>'BAR BB| Open rates'!AL4</f>
        <v>45806</v>
      </c>
      <c r="AM4" s="73">
        <f>'BAR BB| Open rates'!AM4</f>
        <v>45808</v>
      </c>
      <c r="AN4" s="73">
        <f>'BAR BB| Open rates'!AN4</f>
        <v>45809</v>
      </c>
      <c r="AO4" s="73">
        <f>'BAR BB| Open rates'!AO4</f>
        <v>45814</v>
      </c>
      <c r="AP4" s="73">
        <f>'BAR BB| Open rates'!AP4</f>
        <v>45816</v>
      </c>
      <c r="AQ4" s="73">
        <f>'BAR BB| Open rates'!AQ4</f>
        <v>45820</v>
      </c>
      <c r="AR4" s="73">
        <f>'BAR BB| Open rates'!AR4</f>
        <v>45822</v>
      </c>
      <c r="AS4" s="73">
        <f>'BAR BB| Open rates'!AS4</f>
        <v>45827</v>
      </c>
      <c r="AT4" s="73">
        <f>'BAR BB| Open rates'!AT4</f>
        <v>45835</v>
      </c>
      <c r="AU4" s="73">
        <f>'BAR BB| Open rates'!AU4</f>
        <v>45838</v>
      </c>
      <c r="AV4" s="73">
        <f>'BAR BB| Open rates'!AV4</f>
        <v>45850</v>
      </c>
      <c r="AW4" s="73">
        <f>'BAR BB| Open rates'!AW4</f>
        <v>45851</v>
      </c>
      <c r="AX4" s="73">
        <f>'BAR BB| Open rates'!AX4</f>
        <v>45857</v>
      </c>
      <c r="AY4" s="73">
        <f>'BAR BB| Open rates'!AY4</f>
        <v>45862</v>
      </c>
      <c r="AZ4" s="73">
        <f>'BAR BB| Open rates'!AZ4</f>
        <v>45864</v>
      </c>
      <c r="BA4" s="73">
        <f>'BAR BB| Open rates'!BA4</f>
        <v>45869</v>
      </c>
      <c r="BB4" s="73">
        <f>'BAR BB| Open rates'!BB4</f>
        <v>45871</v>
      </c>
      <c r="BC4" s="73">
        <f>'BAR BB| Open rates'!BC4</f>
        <v>45876</v>
      </c>
      <c r="BD4" s="73">
        <f>'BAR BB| Open rates'!BD4</f>
        <v>45878</v>
      </c>
      <c r="BE4" s="73">
        <f>'BAR BB| Open rates'!BE4</f>
        <v>45883</v>
      </c>
      <c r="BF4" s="73">
        <f>'BAR BB| Open rates'!BF4</f>
        <v>45885</v>
      </c>
      <c r="BG4" s="73">
        <f>'BAR BB| Open rates'!BG4</f>
        <v>45890</v>
      </c>
      <c r="BH4" s="73">
        <f>'BAR BB| Open rates'!BH4</f>
        <v>45892</v>
      </c>
      <c r="BI4" s="73">
        <f>'BAR BB| Open rates'!BI4</f>
        <v>45900</v>
      </c>
    </row>
    <row r="5" spans="1:61" s="14" customFormat="1" ht="12" customHeight="1" x14ac:dyDescent="0.2">
      <c r="A5" s="33" t="s">
        <v>53</v>
      </c>
    </row>
    <row r="6" spans="1:61" s="14" customFormat="1" ht="12" customHeight="1" x14ac:dyDescent="0.2">
      <c r="A6" s="42">
        <v>1</v>
      </c>
      <c r="B6" s="84">
        <f>'BAR BB| Open rates'!B6*0.9*0.9</f>
        <v>22599</v>
      </c>
      <c r="C6" s="84">
        <f>'BAR BB| Open rates'!C6*0.9*0.9</f>
        <v>22599</v>
      </c>
      <c r="D6" s="84">
        <f>'BAR BB| Open rates'!D6*0.9*0.9</f>
        <v>22599</v>
      </c>
      <c r="E6" s="84">
        <f>'BAR BB| Open rates'!E6*0.9*0.9</f>
        <v>22599</v>
      </c>
      <c r="F6" s="84">
        <f>'BAR BB| Open rates'!F6*0.9*0.9</f>
        <v>22599</v>
      </c>
      <c r="G6" s="84">
        <f>'BAR BB| Open rates'!G6*0.9*0.9</f>
        <v>22599</v>
      </c>
      <c r="H6" s="84">
        <f>'BAR BB| Open rates'!H6*0.9*0.9</f>
        <v>19359</v>
      </c>
      <c r="I6" s="84">
        <f>'BAR BB| Open rates'!I6*0.9*0.9</f>
        <v>18549</v>
      </c>
      <c r="J6" s="84">
        <f>'BAR BB| Open rates'!J6*0.9*0.9</f>
        <v>19359</v>
      </c>
      <c r="K6" s="84">
        <f>'BAR BB| Open rates'!K6*0.9*0.9</f>
        <v>19359</v>
      </c>
      <c r="L6" s="84">
        <f>'BAR BB| Open rates'!L6*0.9*0.9</f>
        <v>15309</v>
      </c>
      <c r="M6" s="84">
        <f>'BAR BB| Open rates'!M6*0.9*0.9</f>
        <v>17739</v>
      </c>
      <c r="N6" s="84">
        <f>'BAR BB| Open rates'!N6*0.9*0.9</f>
        <v>17739</v>
      </c>
      <c r="O6" s="84">
        <f>'BAR BB| Open rates'!O6*0.9*0.9</f>
        <v>12879</v>
      </c>
      <c r="P6" s="84">
        <f>'BAR BB| Open rates'!P6*0.9*0.9</f>
        <v>12879</v>
      </c>
      <c r="Q6" s="84">
        <f>'BAR BB| Open rates'!Q6*0.9*0.9</f>
        <v>9639</v>
      </c>
      <c r="R6" s="84">
        <f>'BAR BB| Open rates'!R6*0.9*0.9</f>
        <v>9639</v>
      </c>
      <c r="S6" s="84">
        <f>'BAR BB| Open rates'!S6*0.9*0.9</f>
        <v>7371</v>
      </c>
      <c r="T6" s="84">
        <f>'BAR BB| Open rates'!T6*0.9*0.9</f>
        <v>9639</v>
      </c>
      <c r="U6" s="84">
        <f>'BAR BB| Open rates'!U6*0.9*0.9</f>
        <v>7371</v>
      </c>
      <c r="V6" s="84">
        <f>'BAR BB| Open rates'!V6*0.9*0.9</f>
        <v>6399</v>
      </c>
      <c r="W6" s="84">
        <f>'BAR BB| Open rates'!W6*0.9*0.9</f>
        <v>6399</v>
      </c>
      <c r="X6" s="84">
        <f>'BAR BB| Open rates'!X6*0.9*0.9</f>
        <v>4536</v>
      </c>
      <c r="Y6" s="84">
        <f>'BAR BB| Open rates'!Y6*0.9*0.9</f>
        <v>5346</v>
      </c>
      <c r="Z6" s="84">
        <f>'BAR BB| Open rates'!Z6*0.9*0.9</f>
        <v>4536</v>
      </c>
      <c r="AA6" s="84">
        <f>'BAR BB| Open rates'!AA6*0.9*0.9</f>
        <v>5346</v>
      </c>
      <c r="AB6" s="84">
        <f>'BAR BB| Open rates'!AB6*0.9*0.9</f>
        <v>4536</v>
      </c>
      <c r="AC6" s="84">
        <f>'BAR BB| Open rates'!AC6*0.9*0.9</f>
        <v>4536</v>
      </c>
      <c r="AD6" s="84">
        <f>'BAR BB| Open rates'!AD6*0.9*0.9</f>
        <v>4779</v>
      </c>
      <c r="AE6" s="84">
        <f>'BAR BB| Open rates'!AE6*0.9*0.9</f>
        <v>5670</v>
      </c>
      <c r="AF6" s="84">
        <f>'BAR BB| Open rates'!AF6*0.9*0.9</f>
        <v>4536</v>
      </c>
      <c r="AG6" s="84">
        <f>'BAR BB| Open rates'!AG6*0.9*0.9</f>
        <v>5670</v>
      </c>
      <c r="AH6" s="84">
        <f>'BAR BB| Open rates'!AH6*0.9*0.9</f>
        <v>4536</v>
      </c>
      <c r="AI6" s="84">
        <f>'BAR BB| Open rates'!AI6*0.9*0.9</f>
        <v>5346</v>
      </c>
      <c r="AJ6" s="84">
        <f>'BAR BB| Open rates'!AJ6*0.9*0.9</f>
        <v>4536</v>
      </c>
      <c r="AK6" s="84">
        <f>'BAR BB| Open rates'!AK6*0.9*0.9</f>
        <v>5346</v>
      </c>
      <c r="AL6" s="84">
        <f>'BAR BB| Open rates'!AL6*0.9*0.9</f>
        <v>4536</v>
      </c>
      <c r="AM6" s="84">
        <f>'BAR BB| Open rates'!AM6*0.9*0.9</f>
        <v>7371</v>
      </c>
      <c r="AN6" s="84">
        <f>'BAR BB| Open rates'!AN6*0.9*0.9</f>
        <v>7371</v>
      </c>
      <c r="AO6" s="84">
        <f>'BAR BB| Open rates'!AO6*0.9*0.9</f>
        <v>5670</v>
      </c>
      <c r="AP6" s="84">
        <f>'BAR BB| Open rates'!AP6*0.9*0.9</f>
        <v>7371</v>
      </c>
      <c r="AQ6" s="84">
        <f>'BAR BB| Open rates'!AQ6*0.9*0.9</f>
        <v>5670</v>
      </c>
      <c r="AR6" s="84">
        <f>'BAR BB| Open rates'!AR6*0.9*0.9</f>
        <v>5670</v>
      </c>
      <c r="AS6" s="84">
        <f>'BAR BB| Open rates'!AS6*0.9*0.9</f>
        <v>4860</v>
      </c>
      <c r="AT6" s="84">
        <f>'BAR BB| Open rates'!AT6*0.9*0.9</f>
        <v>11259</v>
      </c>
      <c r="AU6" s="84">
        <f>'BAR BB| Open rates'!AU6*0.9*0.9</f>
        <v>4860</v>
      </c>
      <c r="AV6" s="84">
        <f>'BAR BB| Open rates'!AV6*0.9*0.9</f>
        <v>11259</v>
      </c>
      <c r="AW6" s="84">
        <f>'BAR BB| Open rates'!AW6*0.9*0.9</f>
        <v>11259</v>
      </c>
      <c r="AX6" s="84">
        <f>'BAR BB| Open rates'!AX6*0.9*0.9</f>
        <v>9639</v>
      </c>
      <c r="AY6" s="84">
        <f>'BAR BB| Open rates'!AY6*0.9*0.9</f>
        <v>9639</v>
      </c>
      <c r="AZ6" s="84">
        <f>'BAR BB| Open rates'!AZ6*0.9*0.9</f>
        <v>9639</v>
      </c>
      <c r="BA6" s="84">
        <f>'BAR BB| Open rates'!BA6*0.9*0.9</f>
        <v>9639</v>
      </c>
      <c r="BB6" s="84">
        <f>'BAR BB| Open rates'!BB6*0.9*0.9</f>
        <v>9639</v>
      </c>
      <c r="BC6" s="84">
        <f>'BAR BB| Open rates'!BC6*0.9*0.9</f>
        <v>9639</v>
      </c>
      <c r="BD6" s="84">
        <f>'BAR BB| Open rates'!BD6*0.9*0.9</f>
        <v>9639</v>
      </c>
      <c r="BE6" s="84">
        <f>'BAR BB| Open rates'!BE6*0.9*0.9</f>
        <v>9639</v>
      </c>
      <c r="BF6" s="84">
        <f>'BAR BB| Open rates'!BF6*0.9*0.9</f>
        <v>9639</v>
      </c>
      <c r="BG6" s="84">
        <f>'BAR BB| Open rates'!BG6*0.9*0.9</f>
        <v>8829</v>
      </c>
      <c r="BH6" s="84">
        <f>'BAR BB| Open rates'!BH6*0.9*0.9</f>
        <v>8829</v>
      </c>
      <c r="BI6" s="84">
        <f>'BAR BB| Open rates'!BI6*0.9*0.9</f>
        <v>8829</v>
      </c>
    </row>
    <row r="7" spans="1:61" s="14" customFormat="1" ht="12" customHeight="1" x14ac:dyDescent="0.2">
      <c r="A7" s="42">
        <v>2</v>
      </c>
      <c r="B7" s="84">
        <f>'BAR BB| Open rates'!B7*0.9*0.9</f>
        <v>23814</v>
      </c>
      <c r="C7" s="84">
        <f>'BAR BB| Open rates'!C7*0.9*0.9</f>
        <v>23814</v>
      </c>
      <c r="D7" s="84">
        <f>'BAR BB| Open rates'!D7*0.9*0.9</f>
        <v>23814</v>
      </c>
      <c r="E7" s="84">
        <f>'BAR BB| Open rates'!E7*0.9*0.9</f>
        <v>23814</v>
      </c>
      <c r="F7" s="84">
        <f>'BAR BB| Open rates'!F7*0.9*0.9</f>
        <v>23814</v>
      </c>
      <c r="G7" s="84">
        <f>'BAR BB| Open rates'!G7*0.9*0.9</f>
        <v>23814</v>
      </c>
      <c r="H7" s="84">
        <f>'BAR BB| Open rates'!H7*0.9*0.9</f>
        <v>20574</v>
      </c>
      <c r="I7" s="84">
        <f>'BAR BB| Open rates'!I7*0.9*0.9</f>
        <v>19764</v>
      </c>
      <c r="J7" s="84">
        <f>'BAR BB| Open rates'!J7*0.9*0.9</f>
        <v>20574</v>
      </c>
      <c r="K7" s="84">
        <f>'BAR BB| Open rates'!K7*0.9*0.9</f>
        <v>20574</v>
      </c>
      <c r="L7" s="84">
        <f>'BAR BB| Open rates'!L7*0.9*0.9</f>
        <v>16524</v>
      </c>
      <c r="M7" s="84">
        <f>'BAR BB| Open rates'!M7*0.9*0.9</f>
        <v>18954</v>
      </c>
      <c r="N7" s="84">
        <f>'BAR BB| Open rates'!N7*0.9*0.9</f>
        <v>18954</v>
      </c>
      <c r="O7" s="84">
        <f>'BAR BB| Open rates'!O7*0.9*0.9</f>
        <v>14094</v>
      </c>
      <c r="P7" s="84">
        <f>'BAR BB| Open rates'!P7*0.9*0.9</f>
        <v>14094</v>
      </c>
      <c r="Q7" s="84">
        <f>'BAR BB| Open rates'!Q7*0.9*0.9</f>
        <v>10854</v>
      </c>
      <c r="R7" s="84">
        <f>'BAR BB| Open rates'!R7*0.9*0.9</f>
        <v>10854</v>
      </c>
      <c r="S7" s="84">
        <f>'BAR BB| Open rates'!S7*0.9*0.9</f>
        <v>8586</v>
      </c>
      <c r="T7" s="84">
        <f>'BAR BB| Open rates'!T7*0.9*0.9</f>
        <v>10854</v>
      </c>
      <c r="U7" s="84">
        <f>'BAR BB| Open rates'!U7*0.9*0.9</f>
        <v>8586</v>
      </c>
      <c r="V7" s="84">
        <f>'BAR BB| Open rates'!V7*0.9*0.9</f>
        <v>7614</v>
      </c>
      <c r="W7" s="84">
        <f>'BAR BB| Open rates'!W7*0.9*0.9</f>
        <v>7614</v>
      </c>
      <c r="X7" s="84">
        <f>'BAR BB| Open rates'!X7*0.9*0.9</f>
        <v>5751</v>
      </c>
      <c r="Y7" s="84">
        <f>'BAR BB| Open rates'!Y7*0.9*0.9</f>
        <v>6561</v>
      </c>
      <c r="Z7" s="84">
        <f>'BAR BB| Open rates'!Z7*0.9*0.9</f>
        <v>5751</v>
      </c>
      <c r="AA7" s="84">
        <f>'BAR BB| Open rates'!AA7*0.9*0.9</f>
        <v>6561</v>
      </c>
      <c r="AB7" s="84">
        <f>'BAR BB| Open rates'!AB7*0.9*0.9</f>
        <v>5751</v>
      </c>
      <c r="AC7" s="84">
        <f>'BAR BB| Open rates'!AC7*0.9*0.9</f>
        <v>5751</v>
      </c>
      <c r="AD7" s="84">
        <f>'BAR BB| Open rates'!AD7*0.9*0.9</f>
        <v>5994</v>
      </c>
      <c r="AE7" s="84">
        <f>'BAR BB| Open rates'!AE7*0.9*0.9</f>
        <v>6885</v>
      </c>
      <c r="AF7" s="84">
        <f>'BAR BB| Open rates'!AF7*0.9*0.9</f>
        <v>5751</v>
      </c>
      <c r="AG7" s="84">
        <f>'BAR BB| Open rates'!AG7*0.9*0.9</f>
        <v>6885</v>
      </c>
      <c r="AH7" s="84">
        <f>'BAR BB| Open rates'!AH7*0.9*0.9</f>
        <v>5751</v>
      </c>
      <c r="AI7" s="84">
        <f>'BAR BB| Open rates'!AI7*0.9*0.9</f>
        <v>6561</v>
      </c>
      <c r="AJ7" s="84">
        <f>'BAR BB| Open rates'!AJ7*0.9*0.9</f>
        <v>5751</v>
      </c>
      <c r="AK7" s="84">
        <f>'BAR BB| Open rates'!AK7*0.9*0.9</f>
        <v>6561</v>
      </c>
      <c r="AL7" s="84">
        <f>'BAR BB| Open rates'!AL7*0.9*0.9</f>
        <v>5751</v>
      </c>
      <c r="AM7" s="84">
        <f>'BAR BB| Open rates'!AM7*0.9*0.9</f>
        <v>8586</v>
      </c>
      <c r="AN7" s="84">
        <f>'BAR BB| Open rates'!AN7*0.9*0.9</f>
        <v>8586</v>
      </c>
      <c r="AO7" s="84">
        <f>'BAR BB| Open rates'!AO7*0.9*0.9</f>
        <v>6885</v>
      </c>
      <c r="AP7" s="84">
        <f>'BAR BB| Open rates'!AP7*0.9*0.9</f>
        <v>8586</v>
      </c>
      <c r="AQ7" s="84">
        <f>'BAR BB| Open rates'!AQ7*0.9*0.9</f>
        <v>6885</v>
      </c>
      <c r="AR7" s="84">
        <f>'BAR BB| Open rates'!AR7*0.9*0.9</f>
        <v>6885</v>
      </c>
      <c r="AS7" s="84">
        <f>'BAR BB| Open rates'!AS7*0.9*0.9</f>
        <v>6075</v>
      </c>
      <c r="AT7" s="84">
        <f>'BAR BB| Open rates'!AT7*0.9*0.9</f>
        <v>12474</v>
      </c>
      <c r="AU7" s="84">
        <f>'BAR BB| Open rates'!AU7*0.9*0.9</f>
        <v>6075</v>
      </c>
      <c r="AV7" s="84">
        <f>'BAR BB| Open rates'!AV7*0.9*0.9</f>
        <v>12474</v>
      </c>
      <c r="AW7" s="84">
        <f>'BAR BB| Open rates'!AW7*0.9*0.9</f>
        <v>12474</v>
      </c>
      <c r="AX7" s="84">
        <f>'BAR BB| Open rates'!AX7*0.9*0.9</f>
        <v>10854</v>
      </c>
      <c r="AY7" s="84">
        <f>'BAR BB| Open rates'!AY7*0.9*0.9</f>
        <v>10854</v>
      </c>
      <c r="AZ7" s="84">
        <f>'BAR BB| Open rates'!AZ7*0.9*0.9</f>
        <v>10854</v>
      </c>
      <c r="BA7" s="84">
        <f>'BAR BB| Open rates'!BA7*0.9*0.9</f>
        <v>10854</v>
      </c>
      <c r="BB7" s="84">
        <f>'BAR BB| Open rates'!BB7*0.9*0.9</f>
        <v>10854</v>
      </c>
      <c r="BC7" s="84">
        <f>'BAR BB| Open rates'!BC7*0.9*0.9</f>
        <v>10854</v>
      </c>
      <c r="BD7" s="84">
        <f>'BAR BB| Open rates'!BD7*0.9*0.9</f>
        <v>10854</v>
      </c>
      <c r="BE7" s="84">
        <f>'BAR BB| Open rates'!BE7*0.9*0.9</f>
        <v>10854</v>
      </c>
      <c r="BF7" s="84">
        <f>'BAR BB| Open rates'!BF7*0.9*0.9</f>
        <v>10854</v>
      </c>
      <c r="BG7" s="84">
        <f>'BAR BB| Open rates'!BG7*0.9*0.9</f>
        <v>10044</v>
      </c>
      <c r="BH7" s="84">
        <f>'BAR BB| Open rates'!BH7*0.9*0.9</f>
        <v>10044</v>
      </c>
      <c r="BI7" s="84">
        <f>'BAR BB| Open rates'!BI7*0.9*0.9</f>
        <v>10044</v>
      </c>
    </row>
    <row r="8" spans="1:6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row>
    <row r="9" spans="1:61" s="14" customFormat="1" ht="12" customHeight="1" x14ac:dyDescent="0.2">
      <c r="A9" s="149">
        <v>1</v>
      </c>
      <c r="B9" s="84">
        <f>'BAR BB| Open rates'!B9*0.9*0.9</f>
        <v>27459</v>
      </c>
      <c r="C9" s="84">
        <f>'BAR BB| Open rates'!C9*0.9*0.9</f>
        <v>27459</v>
      </c>
      <c r="D9" s="84">
        <f>'BAR BB| Open rates'!D9*0.9*0.9</f>
        <v>27459</v>
      </c>
      <c r="E9" s="84">
        <f>'BAR BB| Open rates'!E9*0.9*0.9</f>
        <v>27459</v>
      </c>
      <c r="F9" s="84">
        <f>'BAR BB| Open rates'!F9*0.9*0.9</f>
        <v>27459</v>
      </c>
      <c r="G9" s="84">
        <f>'BAR BB| Open rates'!G9*0.9*0.9</f>
        <v>27459</v>
      </c>
      <c r="H9" s="84">
        <f>'BAR BB| Open rates'!H9*0.9*0.9</f>
        <v>24219</v>
      </c>
      <c r="I9" s="84">
        <f>'BAR BB| Open rates'!I9*0.9*0.9</f>
        <v>23409</v>
      </c>
      <c r="J9" s="84">
        <f>'BAR BB| Open rates'!J9*0.9*0.9</f>
        <v>24219</v>
      </c>
      <c r="K9" s="84">
        <f>'BAR BB| Open rates'!K9*0.9*0.9</f>
        <v>22599</v>
      </c>
      <c r="L9" s="84">
        <f>'BAR BB| Open rates'!L9*0.9*0.9</f>
        <v>18549</v>
      </c>
      <c r="M9" s="84">
        <f>'BAR BB| Open rates'!M9*0.9*0.9</f>
        <v>20979</v>
      </c>
      <c r="N9" s="84">
        <f>'BAR BB| Open rates'!N9*0.9*0.9</f>
        <v>20979</v>
      </c>
      <c r="O9" s="84">
        <f>'BAR BB| Open rates'!O9*0.9*0.9</f>
        <v>16119</v>
      </c>
      <c r="P9" s="84">
        <f>'BAR BB| Open rates'!P9*0.9*0.9</f>
        <v>16119</v>
      </c>
      <c r="Q9" s="84">
        <f>'BAR BB| Open rates'!Q9*0.9*0.9</f>
        <v>12879</v>
      </c>
      <c r="R9" s="84">
        <f>'BAR BB| Open rates'!R9*0.9*0.9</f>
        <v>12879</v>
      </c>
      <c r="S9" s="84">
        <f>'BAR BB| Open rates'!S9*0.9*0.9</f>
        <v>10611</v>
      </c>
      <c r="T9" s="84">
        <f>'BAR BB| Open rates'!T9*0.9*0.9</f>
        <v>12879</v>
      </c>
      <c r="U9" s="84">
        <f>'BAR BB| Open rates'!U9*0.9*0.9</f>
        <v>10611</v>
      </c>
      <c r="V9" s="84">
        <f>'BAR BB| Open rates'!V9*0.9*0.9</f>
        <v>9639</v>
      </c>
      <c r="W9" s="84">
        <f>'BAR BB| Open rates'!W9*0.9*0.9</f>
        <v>8019</v>
      </c>
      <c r="X9" s="84">
        <f>'BAR BB| Open rates'!X9*0.9*0.9</f>
        <v>6156</v>
      </c>
      <c r="Y9" s="84">
        <f>'BAR BB| Open rates'!Y9*0.9*0.9</f>
        <v>6966</v>
      </c>
      <c r="Z9" s="84">
        <f>'BAR BB| Open rates'!Z9*0.9*0.9</f>
        <v>6156</v>
      </c>
      <c r="AA9" s="84">
        <f>'BAR BB| Open rates'!AA9*0.9*0.9</f>
        <v>6966</v>
      </c>
      <c r="AB9" s="84">
        <f>'BAR BB| Open rates'!AB9*0.9*0.9</f>
        <v>6156</v>
      </c>
      <c r="AC9" s="84">
        <f>'BAR BB| Open rates'!AC9*0.9*0.9</f>
        <v>6156</v>
      </c>
      <c r="AD9" s="84">
        <f>'BAR BB| Open rates'!AD9*0.9*0.9</f>
        <v>6399</v>
      </c>
      <c r="AE9" s="84">
        <f>'BAR BB| Open rates'!AE9*0.9*0.9</f>
        <v>7290</v>
      </c>
      <c r="AF9" s="84">
        <f>'BAR BB| Open rates'!AF9*0.9*0.9</f>
        <v>6156</v>
      </c>
      <c r="AG9" s="84">
        <f>'BAR BB| Open rates'!AG9*0.9*0.9</f>
        <v>7290</v>
      </c>
      <c r="AH9" s="84">
        <f>'BAR BB| Open rates'!AH9*0.9*0.9</f>
        <v>6156</v>
      </c>
      <c r="AI9" s="84">
        <f>'BAR BB| Open rates'!AI9*0.9*0.9</f>
        <v>6966</v>
      </c>
      <c r="AJ9" s="84">
        <f>'BAR BB| Open rates'!AJ9*0.9*0.9</f>
        <v>6156</v>
      </c>
      <c r="AK9" s="84">
        <f>'BAR BB| Open rates'!AK9*0.9*0.9</f>
        <v>6966</v>
      </c>
      <c r="AL9" s="84">
        <f>'BAR BB| Open rates'!AL9*0.9*0.9</f>
        <v>6156</v>
      </c>
      <c r="AM9" s="84">
        <f>'BAR BB| Open rates'!AM9*0.9*0.9</f>
        <v>8991</v>
      </c>
      <c r="AN9" s="84">
        <f>'BAR BB| Open rates'!AN9*0.9*0.9</f>
        <v>8991</v>
      </c>
      <c r="AO9" s="84">
        <f>'BAR BB| Open rates'!AO9*0.9*0.9</f>
        <v>7290</v>
      </c>
      <c r="AP9" s="84">
        <f>'BAR BB| Open rates'!AP9*0.9*0.9</f>
        <v>8991</v>
      </c>
      <c r="AQ9" s="84">
        <f>'BAR BB| Open rates'!AQ9*0.9*0.9</f>
        <v>7290</v>
      </c>
      <c r="AR9" s="84">
        <f>'BAR BB| Open rates'!AR9*0.9*0.9</f>
        <v>7290</v>
      </c>
      <c r="AS9" s="84">
        <f>'BAR BB| Open rates'!AS9*0.9*0.9</f>
        <v>6480</v>
      </c>
      <c r="AT9" s="84">
        <f>'BAR BB| Open rates'!AT9*0.9*0.9</f>
        <v>12879</v>
      </c>
      <c r="AU9" s="84">
        <f>'BAR BB| Open rates'!AU9*0.9*0.9</f>
        <v>6480</v>
      </c>
      <c r="AV9" s="84">
        <f>'BAR BB| Open rates'!AV9*0.9*0.9</f>
        <v>12879</v>
      </c>
      <c r="AW9" s="84">
        <f>'BAR BB| Open rates'!AW9*0.9*0.9</f>
        <v>12879</v>
      </c>
      <c r="AX9" s="84">
        <f>'BAR BB| Open rates'!AX9*0.9*0.9</f>
        <v>11259</v>
      </c>
      <c r="AY9" s="84">
        <f>'BAR BB| Open rates'!AY9*0.9*0.9</f>
        <v>11259</v>
      </c>
      <c r="AZ9" s="84">
        <f>'BAR BB| Open rates'!AZ9*0.9*0.9</f>
        <v>11259</v>
      </c>
      <c r="BA9" s="84">
        <f>'BAR BB| Open rates'!BA9*0.9*0.9</f>
        <v>11259</v>
      </c>
      <c r="BB9" s="84">
        <f>'BAR BB| Open rates'!BB9*0.9*0.9</f>
        <v>11259</v>
      </c>
      <c r="BC9" s="84">
        <f>'BAR BB| Open rates'!BC9*0.9*0.9</f>
        <v>11259</v>
      </c>
      <c r="BD9" s="84">
        <f>'BAR BB| Open rates'!BD9*0.9*0.9</f>
        <v>11259</v>
      </c>
      <c r="BE9" s="84">
        <f>'BAR BB| Open rates'!BE9*0.9*0.9</f>
        <v>11259</v>
      </c>
      <c r="BF9" s="84">
        <f>'BAR BB| Open rates'!BF9*0.9*0.9</f>
        <v>11259</v>
      </c>
      <c r="BG9" s="84">
        <f>'BAR BB| Open rates'!BG9*0.9*0.9</f>
        <v>10449</v>
      </c>
      <c r="BH9" s="84">
        <f>'BAR BB| Open rates'!BH9*0.9*0.9</f>
        <v>10449</v>
      </c>
      <c r="BI9" s="84">
        <f>'BAR BB| Open rates'!BI9*0.9*0.9</f>
        <v>10449</v>
      </c>
    </row>
    <row r="10" spans="1:61" s="14" customFormat="1" ht="12" customHeight="1" x14ac:dyDescent="0.2">
      <c r="A10" s="149">
        <v>2</v>
      </c>
      <c r="B10" s="84">
        <f>'BAR BB| Open rates'!B10*0.9*0.9</f>
        <v>28674</v>
      </c>
      <c r="C10" s="84">
        <f>'BAR BB| Open rates'!C10*0.9*0.9</f>
        <v>28674</v>
      </c>
      <c r="D10" s="84">
        <f>'BAR BB| Open rates'!D10*0.9*0.9</f>
        <v>28674</v>
      </c>
      <c r="E10" s="84">
        <f>'BAR BB| Open rates'!E10*0.9*0.9</f>
        <v>28674</v>
      </c>
      <c r="F10" s="84">
        <f>'BAR BB| Open rates'!F10*0.9*0.9</f>
        <v>28674</v>
      </c>
      <c r="G10" s="84">
        <f>'BAR BB| Open rates'!G10*0.9*0.9</f>
        <v>28674</v>
      </c>
      <c r="H10" s="84">
        <f>'BAR BB| Open rates'!H10*0.9*0.9</f>
        <v>25434</v>
      </c>
      <c r="I10" s="84">
        <f>'BAR BB| Open rates'!I10*0.9*0.9</f>
        <v>24624</v>
      </c>
      <c r="J10" s="84">
        <f>'BAR BB| Open rates'!J10*0.9*0.9</f>
        <v>25434</v>
      </c>
      <c r="K10" s="84">
        <f>'BAR BB| Open rates'!K10*0.9*0.9</f>
        <v>23814</v>
      </c>
      <c r="L10" s="84">
        <f>'BAR BB| Open rates'!L10*0.9*0.9</f>
        <v>19764</v>
      </c>
      <c r="M10" s="84">
        <f>'BAR BB| Open rates'!M10*0.9*0.9</f>
        <v>22194</v>
      </c>
      <c r="N10" s="84">
        <f>'BAR BB| Open rates'!N10*0.9*0.9</f>
        <v>22194</v>
      </c>
      <c r="O10" s="84">
        <f>'BAR BB| Open rates'!O10*0.9*0.9</f>
        <v>17334</v>
      </c>
      <c r="P10" s="84">
        <f>'BAR BB| Open rates'!P10*0.9*0.9</f>
        <v>17334</v>
      </c>
      <c r="Q10" s="84">
        <f>'BAR BB| Open rates'!Q10*0.9*0.9</f>
        <v>14094</v>
      </c>
      <c r="R10" s="84">
        <f>'BAR BB| Open rates'!R10*0.9*0.9</f>
        <v>14094</v>
      </c>
      <c r="S10" s="84">
        <f>'BAR BB| Open rates'!S10*0.9*0.9</f>
        <v>11826</v>
      </c>
      <c r="T10" s="84">
        <f>'BAR BB| Open rates'!T10*0.9*0.9</f>
        <v>14094</v>
      </c>
      <c r="U10" s="84">
        <f>'BAR BB| Open rates'!U10*0.9*0.9</f>
        <v>11826</v>
      </c>
      <c r="V10" s="84">
        <f>'BAR BB| Open rates'!V10*0.9*0.9</f>
        <v>10854</v>
      </c>
      <c r="W10" s="84">
        <f>'BAR BB| Open rates'!W10*0.9*0.9</f>
        <v>9234</v>
      </c>
      <c r="X10" s="84">
        <f>'BAR BB| Open rates'!X10*0.9*0.9</f>
        <v>7371</v>
      </c>
      <c r="Y10" s="84">
        <f>'BAR BB| Open rates'!Y10*0.9*0.9</f>
        <v>8181</v>
      </c>
      <c r="Z10" s="84">
        <f>'BAR BB| Open rates'!Z10*0.9*0.9</f>
        <v>7371</v>
      </c>
      <c r="AA10" s="84">
        <f>'BAR BB| Open rates'!AA10*0.9*0.9</f>
        <v>8181</v>
      </c>
      <c r="AB10" s="84">
        <f>'BAR BB| Open rates'!AB10*0.9*0.9</f>
        <v>7371</v>
      </c>
      <c r="AC10" s="84">
        <f>'BAR BB| Open rates'!AC10*0.9*0.9</f>
        <v>7371</v>
      </c>
      <c r="AD10" s="84">
        <f>'BAR BB| Open rates'!AD10*0.9*0.9</f>
        <v>7614</v>
      </c>
      <c r="AE10" s="84">
        <f>'BAR BB| Open rates'!AE10*0.9*0.9</f>
        <v>8505</v>
      </c>
      <c r="AF10" s="84">
        <f>'BAR BB| Open rates'!AF10*0.9*0.9</f>
        <v>7371</v>
      </c>
      <c r="AG10" s="84">
        <f>'BAR BB| Open rates'!AG10*0.9*0.9</f>
        <v>8505</v>
      </c>
      <c r="AH10" s="84">
        <f>'BAR BB| Open rates'!AH10*0.9*0.9</f>
        <v>7371</v>
      </c>
      <c r="AI10" s="84">
        <f>'BAR BB| Open rates'!AI10*0.9*0.9</f>
        <v>8181</v>
      </c>
      <c r="AJ10" s="84">
        <f>'BAR BB| Open rates'!AJ10*0.9*0.9</f>
        <v>7371</v>
      </c>
      <c r="AK10" s="84">
        <f>'BAR BB| Open rates'!AK10*0.9*0.9</f>
        <v>8181</v>
      </c>
      <c r="AL10" s="84">
        <f>'BAR BB| Open rates'!AL10*0.9*0.9</f>
        <v>7371</v>
      </c>
      <c r="AM10" s="84">
        <f>'BAR BB| Open rates'!AM10*0.9*0.9</f>
        <v>10206</v>
      </c>
      <c r="AN10" s="84">
        <f>'BAR BB| Open rates'!AN10*0.9*0.9</f>
        <v>10206</v>
      </c>
      <c r="AO10" s="84">
        <f>'BAR BB| Open rates'!AO10*0.9*0.9</f>
        <v>8505</v>
      </c>
      <c r="AP10" s="84">
        <f>'BAR BB| Open rates'!AP10*0.9*0.9</f>
        <v>10206</v>
      </c>
      <c r="AQ10" s="84">
        <f>'BAR BB| Open rates'!AQ10*0.9*0.9</f>
        <v>8505</v>
      </c>
      <c r="AR10" s="84">
        <f>'BAR BB| Open rates'!AR10*0.9*0.9</f>
        <v>8505</v>
      </c>
      <c r="AS10" s="84">
        <f>'BAR BB| Open rates'!AS10*0.9*0.9</f>
        <v>7695</v>
      </c>
      <c r="AT10" s="84">
        <f>'BAR BB| Open rates'!AT10*0.9*0.9</f>
        <v>14094</v>
      </c>
      <c r="AU10" s="84">
        <f>'BAR BB| Open rates'!AU10*0.9*0.9</f>
        <v>7695</v>
      </c>
      <c r="AV10" s="84">
        <f>'BAR BB| Open rates'!AV10*0.9*0.9</f>
        <v>14094</v>
      </c>
      <c r="AW10" s="84">
        <f>'BAR BB| Open rates'!AW10*0.9*0.9</f>
        <v>14094</v>
      </c>
      <c r="AX10" s="84">
        <f>'BAR BB| Open rates'!AX10*0.9*0.9</f>
        <v>12474</v>
      </c>
      <c r="AY10" s="84">
        <f>'BAR BB| Open rates'!AY10*0.9*0.9</f>
        <v>12474</v>
      </c>
      <c r="AZ10" s="84">
        <f>'BAR BB| Open rates'!AZ10*0.9*0.9</f>
        <v>12474</v>
      </c>
      <c r="BA10" s="84">
        <f>'BAR BB| Open rates'!BA10*0.9*0.9</f>
        <v>12474</v>
      </c>
      <c r="BB10" s="84">
        <f>'BAR BB| Open rates'!BB10*0.9*0.9</f>
        <v>12474</v>
      </c>
      <c r="BC10" s="84">
        <f>'BAR BB| Open rates'!BC10*0.9*0.9</f>
        <v>12474</v>
      </c>
      <c r="BD10" s="84">
        <f>'BAR BB| Open rates'!BD10*0.9*0.9</f>
        <v>12474</v>
      </c>
      <c r="BE10" s="84">
        <f>'BAR BB| Open rates'!BE10*0.9*0.9</f>
        <v>12474</v>
      </c>
      <c r="BF10" s="84">
        <f>'BAR BB| Open rates'!BF10*0.9*0.9</f>
        <v>12474</v>
      </c>
      <c r="BG10" s="84">
        <f>'BAR BB| Open rates'!BG10*0.9*0.9</f>
        <v>11664</v>
      </c>
      <c r="BH10" s="84">
        <f>'BAR BB| Open rates'!BH10*0.9*0.9</f>
        <v>11664</v>
      </c>
      <c r="BI10" s="84">
        <f>'BAR BB| Open rates'!BI10*0.9*0.9</f>
        <v>11664</v>
      </c>
    </row>
    <row r="11" spans="1:6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row>
    <row r="12" spans="1:61" s="14" customFormat="1" ht="12" customHeight="1" x14ac:dyDescent="0.2">
      <c r="A12" s="149">
        <v>1</v>
      </c>
      <c r="B12" s="84">
        <f>'BAR BB| Open rates'!B12*0.9*0.9</f>
        <v>29889</v>
      </c>
      <c r="C12" s="84">
        <f>'BAR BB| Open rates'!C12*0.9*0.9</f>
        <v>29889</v>
      </c>
      <c r="D12" s="84">
        <f>'BAR BB| Open rates'!D12*0.9*0.9</f>
        <v>29889</v>
      </c>
      <c r="E12" s="84">
        <f>'BAR BB| Open rates'!E12*0.9*0.9</f>
        <v>29889</v>
      </c>
      <c r="F12" s="84">
        <f>'BAR BB| Open rates'!F12*0.9*0.9</f>
        <v>29889</v>
      </c>
      <c r="G12" s="84">
        <f>'BAR BB| Open rates'!G12*0.9*0.9</f>
        <v>29889</v>
      </c>
      <c r="H12" s="84">
        <f>'BAR BB| Open rates'!H12*0.9*0.9</f>
        <v>26649</v>
      </c>
      <c r="I12" s="84">
        <f>'BAR BB| Open rates'!I12*0.9*0.9</f>
        <v>25839</v>
      </c>
      <c r="J12" s="84">
        <f>'BAR BB| Open rates'!J12*0.9*0.9</f>
        <v>26649</v>
      </c>
      <c r="K12" s="84">
        <f>'BAR BB| Open rates'!K12*0.9*0.9</f>
        <v>24705</v>
      </c>
      <c r="L12" s="84">
        <f>'BAR BB| Open rates'!L12*0.9*0.9</f>
        <v>20655</v>
      </c>
      <c r="M12" s="84">
        <f>'BAR BB| Open rates'!M12*0.9*0.9</f>
        <v>23085</v>
      </c>
      <c r="N12" s="84">
        <f>'BAR BB| Open rates'!N12*0.9*0.9</f>
        <v>23085</v>
      </c>
      <c r="O12" s="84">
        <f>'BAR BB| Open rates'!O12*0.9*0.9</f>
        <v>18225</v>
      </c>
      <c r="P12" s="84">
        <f>'BAR BB| Open rates'!P12*0.9*0.9</f>
        <v>18225</v>
      </c>
      <c r="Q12" s="84">
        <f>'BAR BB| Open rates'!Q12*0.9*0.9</f>
        <v>14985</v>
      </c>
      <c r="R12" s="84">
        <f>'BAR BB| Open rates'!R12*0.9*0.9</f>
        <v>14985</v>
      </c>
      <c r="S12" s="84">
        <f>'BAR BB| Open rates'!S12*0.9*0.9</f>
        <v>12717</v>
      </c>
      <c r="T12" s="84">
        <f>'BAR BB| Open rates'!T12*0.9*0.9</f>
        <v>14985</v>
      </c>
      <c r="U12" s="84">
        <f>'BAR BB| Open rates'!U12*0.9*0.9</f>
        <v>12717</v>
      </c>
      <c r="V12" s="84">
        <f>'BAR BB| Open rates'!V12*0.9*0.9</f>
        <v>11745</v>
      </c>
      <c r="W12" s="84">
        <f>'BAR BB| Open rates'!W12*0.9*0.9</f>
        <v>8829</v>
      </c>
      <c r="X12" s="84">
        <f>'BAR BB| Open rates'!X12*0.9*0.9</f>
        <v>6966</v>
      </c>
      <c r="Y12" s="84">
        <f>'BAR BB| Open rates'!Y12*0.9*0.9</f>
        <v>7776</v>
      </c>
      <c r="Z12" s="84">
        <f>'BAR BB| Open rates'!Z12*0.9*0.9</f>
        <v>6966</v>
      </c>
      <c r="AA12" s="84">
        <f>'BAR BB| Open rates'!AA12*0.9*0.9</f>
        <v>7776</v>
      </c>
      <c r="AB12" s="84">
        <f>'BAR BB| Open rates'!AB12*0.9*0.9</f>
        <v>6966</v>
      </c>
      <c r="AC12" s="84">
        <f>'BAR BB| Open rates'!AC12*0.9*0.9</f>
        <v>6966</v>
      </c>
      <c r="AD12" s="84">
        <f>'BAR BB| Open rates'!AD12*0.9*0.9</f>
        <v>7209</v>
      </c>
      <c r="AE12" s="84">
        <f>'BAR BB| Open rates'!AE12*0.9*0.9</f>
        <v>8100</v>
      </c>
      <c r="AF12" s="84">
        <f>'BAR BB| Open rates'!AF12*0.9*0.9</f>
        <v>6966</v>
      </c>
      <c r="AG12" s="84">
        <f>'BAR BB| Open rates'!AG12*0.9*0.9</f>
        <v>8100</v>
      </c>
      <c r="AH12" s="84">
        <f>'BAR BB| Open rates'!AH12*0.9*0.9</f>
        <v>6966</v>
      </c>
      <c r="AI12" s="84">
        <f>'BAR BB| Open rates'!AI12*0.9*0.9</f>
        <v>7776</v>
      </c>
      <c r="AJ12" s="84">
        <f>'BAR BB| Open rates'!AJ12*0.9*0.9</f>
        <v>6966</v>
      </c>
      <c r="AK12" s="84">
        <f>'BAR BB| Open rates'!AK12*0.9*0.9</f>
        <v>7776</v>
      </c>
      <c r="AL12" s="84">
        <f>'BAR BB| Open rates'!AL12*0.9*0.9</f>
        <v>6966</v>
      </c>
      <c r="AM12" s="84">
        <f>'BAR BB| Open rates'!AM12*0.9*0.9</f>
        <v>9801</v>
      </c>
      <c r="AN12" s="84">
        <f>'BAR BB| Open rates'!AN12*0.9*0.9</f>
        <v>9801</v>
      </c>
      <c r="AO12" s="84">
        <f>'BAR BB| Open rates'!AO12*0.9*0.9</f>
        <v>8100</v>
      </c>
      <c r="AP12" s="84">
        <f>'BAR BB| Open rates'!AP12*0.9*0.9</f>
        <v>9801</v>
      </c>
      <c r="AQ12" s="84">
        <f>'BAR BB| Open rates'!AQ12*0.9*0.9</f>
        <v>8100</v>
      </c>
      <c r="AR12" s="84">
        <f>'BAR BB| Open rates'!AR12*0.9*0.9</f>
        <v>8100</v>
      </c>
      <c r="AS12" s="84">
        <f>'BAR BB| Open rates'!AS12*0.9*0.9</f>
        <v>7290</v>
      </c>
      <c r="AT12" s="84">
        <f>'BAR BB| Open rates'!AT12*0.9*0.9</f>
        <v>13689</v>
      </c>
      <c r="AU12" s="84">
        <f>'BAR BB| Open rates'!AU12*0.9*0.9</f>
        <v>7290</v>
      </c>
      <c r="AV12" s="84">
        <f>'BAR BB| Open rates'!AV12*0.9*0.9</f>
        <v>13689</v>
      </c>
      <c r="AW12" s="84">
        <f>'BAR BB| Open rates'!AW12*0.9*0.9</f>
        <v>13689</v>
      </c>
      <c r="AX12" s="84">
        <f>'BAR BB| Open rates'!AX12*0.9*0.9</f>
        <v>12069</v>
      </c>
      <c r="AY12" s="84">
        <f>'BAR BB| Open rates'!AY12*0.9*0.9</f>
        <v>12069</v>
      </c>
      <c r="AZ12" s="84">
        <f>'BAR BB| Open rates'!AZ12*0.9*0.9</f>
        <v>12069</v>
      </c>
      <c r="BA12" s="84">
        <f>'BAR BB| Open rates'!BA12*0.9*0.9</f>
        <v>12069</v>
      </c>
      <c r="BB12" s="84">
        <f>'BAR BB| Open rates'!BB12*0.9*0.9</f>
        <v>12069</v>
      </c>
      <c r="BC12" s="84">
        <f>'BAR BB| Open rates'!BC12*0.9*0.9</f>
        <v>12069</v>
      </c>
      <c r="BD12" s="84">
        <f>'BAR BB| Open rates'!BD12*0.9*0.9</f>
        <v>12069</v>
      </c>
      <c r="BE12" s="84">
        <f>'BAR BB| Open rates'!BE12*0.9*0.9</f>
        <v>12069</v>
      </c>
      <c r="BF12" s="84">
        <f>'BAR BB| Open rates'!BF12*0.9*0.9</f>
        <v>12069</v>
      </c>
      <c r="BG12" s="84">
        <f>'BAR BB| Open rates'!BG12*0.9*0.9</f>
        <v>11259</v>
      </c>
      <c r="BH12" s="84">
        <f>'BAR BB| Open rates'!BH12*0.9*0.9</f>
        <v>11259</v>
      </c>
      <c r="BI12" s="84">
        <f>'BAR BB| Open rates'!BI12*0.9*0.9</f>
        <v>11259</v>
      </c>
    </row>
    <row r="13" spans="1:61" s="14" customFormat="1" ht="12" customHeight="1" x14ac:dyDescent="0.2">
      <c r="A13" s="149">
        <v>2</v>
      </c>
      <c r="B13" s="84">
        <f>'BAR BB| Open rates'!B13*0.9*0.9</f>
        <v>31104</v>
      </c>
      <c r="C13" s="84">
        <f>'BAR BB| Open rates'!C13*0.9*0.9</f>
        <v>31104</v>
      </c>
      <c r="D13" s="84">
        <f>'BAR BB| Open rates'!D13*0.9*0.9</f>
        <v>31104</v>
      </c>
      <c r="E13" s="84">
        <f>'BAR BB| Open rates'!E13*0.9*0.9</f>
        <v>31104</v>
      </c>
      <c r="F13" s="84">
        <f>'BAR BB| Open rates'!F13*0.9*0.9</f>
        <v>31104</v>
      </c>
      <c r="G13" s="84">
        <f>'BAR BB| Open rates'!G13*0.9*0.9</f>
        <v>31104</v>
      </c>
      <c r="H13" s="84">
        <f>'BAR BB| Open rates'!H13*0.9*0.9</f>
        <v>27864</v>
      </c>
      <c r="I13" s="84">
        <f>'BAR BB| Open rates'!I13*0.9*0.9</f>
        <v>27054</v>
      </c>
      <c r="J13" s="84">
        <f>'BAR BB| Open rates'!J13*0.9*0.9</f>
        <v>27864</v>
      </c>
      <c r="K13" s="84">
        <f>'BAR BB| Open rates'!K13*0.9*0.9</f>
        <v>25920</v>
      </c>
      <c r="L13" s="84">
        <f>'BAR BB| Open rates'!L13*0.9*0.9</f>
        <v>21870</v>
      </c>
      <c r="M13" s="84">
        <f>'BAR BB| Open rates'!M13*0.9*0.9</f>
        <v>24300</v>
      </c>
      <c r="N13" s="84">
        <f>'BAR BB| Open rates'!N13*0.9*0.9</f>
        <v>24300</v>
      </c>
      <c r="O13" s="84">
        <f>'BAR BB| Open rates'!O13*0.9*0.9</f>
        <v>19440</v>
      </c>
      <c r="P13" s="84">
        <f>'BAR BB| Open rates'!P13*0.9*0.9</f>
        <v>19440</v>
      </c>
      <c r="Q13" s="84">
        <f>'BAR BB| Open rates'!Q13*0.9*0.9</f>
        <v>16200</v>
      </c>
      <c r="R13" s="84">
        <f>'BAR BB| Open rates'!R13*0.9*0.9</f>
        <v>16200</v>
      </c>
      <c r="S13" s="84">
        <f>'BAR BB| Open rates'!S13*0.9*0.9</f>
        <v>13932</v>
      </c>
      <c r="T13" s="84">
        <f>'BAR BB| Open rates'!T13*0.9*0.9</f>
        <v>16200</v>
      </c>
      <c r="U13" s="84">
        <f>'BAR BB| Open rates'!U13*0.9*0.9</f>
        <v>13932</v>
      </c>
      <c r="V13" s="84">
        <f>'BAR BB| Open rates'!V13*0.9*0.9</f>
        <v>12960</v>
      </c>
      <c r="W13" s="84">
        <f>'BAR BB| Open rates'!W13*0.9*0.9</f>
        <v>10044</v>
      </c>
      <c r="X13" s="84">
        <f>'BAR BB| Open rates'!X13*0.9*0.9</f>
        <v>8181</v>
      </c>
      <c r="Y13" s="84">
        <f>'BAR BB| Open rates'!Y13*0.9*0.9</f>
        <v>8991</v>
      </c>
      <c r="Z13" s="84">
        <f>'BAR BB| Open rates'!Z13*0.9*0.9</f>
        <v>8181</v>
      </c>
      <c r="AA13" s="84">
        <f>'BAR BB| Open rates'!AA13*0.9*0.9</f>
        <v>8991</v>
      </c>
      <c r="AB13" s="84">
        <f>'BAR BB| Open rates'!AB13*0.9*0.9</f>
        <v>8181</v>
      </c>
      <c r="AC13" s="84">
        <f>'BAR BB| Open rates'!AC13*0.9*0.9</f>
        <v>8181</v>
      </c>
      <c r="AD13" s="84">
        <f>'BAR BB| Open rates'!AD13*0.9*0.9</f>
        <v>8424</v>
      </c>
      <c r="AE13" s="84">
        <f>'BAR BB| Open rates'!AE13*0.9*0.9</f>
        <v>9315</v>
      </c>
      <c r="AF13" s="84">
        <f>'BAR BB| Open rates'!AF13*0.9*0.9</f>
        <v>8181</v>
      </c>
      <c r="AG13" s="84">
        <f>'BAR BB| Open rates'!AG13*0.9*0.9</f>
        <v>9315</v>
      </c>
      <c r="AH13" s="84">
        <f>'BAR BB| Open rates'!AH13*0.9*0.9</f>
        <v>8181</v>
      </c>
      <c r="AI13" s="84">
        <f>'BAR BB| Open rates'!AI13*0.9*0.9</f>
        <v>8991</v>
      </c>
      <c r="AJ13" s="84">
        <f>'BAR BB| Open rates'!AJ13*0.9*0.9</f>
        <v>8181</v>
      </c>
      <c r="AK13" s="84">
        <f>'BAR BB| Open rates'!AK13*0.9*0.9</f>
        <v>8991</v>
      </c>
      <c r="AL13" s="84">
        <f>'BAR BB| Open rates'!AL13*0.9*0.9</f>
        <v>8181</v>
      </c>
      <c r="AM13" s="84">
        <f>'BAR BB| Open rates'!AM13*0.9*0.9</f>
        <v>11016</v>
      </c>
      <c r="AN13" s="84">
        <f>'BAR BB| Open rates'!AN13*0.9*0.9</f>
        <v>11016</v>
      </c>
      <c r="AO13" s="84">
        <f>'BAR BB| Open rates'!AO13*0.9*0.9</f>
        <v>9315</v>
      </c>
      <c r="AP13" s="84">
        <f>'BAR BB| Open rates'!AP13*0.9*0.9</f>
        <v>11016</v>
      </c>
      <c r="AQ13" s="84">
        <f>'BAR BB| Open rates'!AQ13*0.9*0.9</f>
        <v>9315</v>
      </c>
      <c r="AR13" s="84">
        <f>'BAR BB| Open rates'!AR13*0.9*0.9</f>
        <v>9315</v>
      </c>
      <c r="AS13" s="84">
        <f>'BAR BB| Open rates'!AS13*0.9*0.9</f>
        <v>8505</v>
      </c>
      <c r="AT13" s="84">
        <f>'BAR BB| Open rates'!AT13*0.9*0.9</f>
        <v>14904</v>
      </c>
      <c r="AU13" s="84">
        <f>'BAR BB| Open rates'!AU13*0.9*0.9</f>
        <v>8505</v>
      </c>
      <c r="AV13" s="84">
        <f>'BAR BB| Open rates'!AV13*0.9*0.9</f>
        <v>14904</v>
      </c>
      <c r="AW13" s="84">
        <f>'BAR BB| Open rates'!AW13*0.9*0.9</f>
        <v>14904</v>
      </c>
      <c r="AX13" s="84">
        <f>'BAR BB| Open rates'!AX13*0.9*0.9</f>
        <v>13284</v>
      </c>
      <c r="AY13" s="84">
        <f>'BAR BB| Open rates'!AY13*0.9*0.9</f>
        <v>13284</v>
      </c>
      <c r="AZ13" s="84">
        <f>'BAR BB| Open rates'!AZ13*0.9*0.9</f>
        <v>13284</v>
      </c>
      <c r="BA13" s="84">
        <f>'BAR BB| Open rates'!BA13*0.9*0.9</f>
        <v>13284</v>
      </c>
      <c r="BB13" s="84">
        <f>'BAR BB| Open rates'!BB13*0.9*0.9</f>
        <v>13284</v>
      </c>
      <c r="BC13" s="84">
        <f>'BAR BB| Open rates'!BC13*0.9*0.9</f>
        <v>13284</v>
      </c>
      <c r="BD13" s="84">
        <f>'BAR BB| Open rates'!BD13*0.9*0.9</f>
        <v>13284</v>
      </c>
      <c r="BE13" s="84">
        <f>'BAR BB| Open rates'!BE13*0.9*0.9</f>
        <v>13284</v>
      </c>
      <c r="BF13" s="84">
        <f>'BAR BB| Open rates'!BF13*0.9*0.9</f>
        <v>13284</v>
      </c>
      <c r="BG13" s="84">
        <f>'BAR BB| Open rates'!BG13*0.9*0.9</f>
        <v>12474</v>
      </c>
      <c r="BH13" s="84">
        <f>'BAR BB| Open rates'!BH13*0.9*0.9</f>
        <v>12474</v>
      </c>
      <c r="BI13" s="84">
        <f>'BAR BB| Open rates'!BI13*0.9*0.9</f>
        <v>12474</v>
      </c>
    </row>
    <row r="14" spans="1:6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row>
    <row r="15" spans="1:61" s="14" customFormat="1" ht="12" customHeight="1" x14ac:dyDescent="0.2">
      <c r="A15" s="42">
        <v>1</v>
      </c>
      <c r="B15" s="84">
        <f>'BAR BB| Open rates'!B15*0.9*0.9</f>
        <v>31995</v>
      </c>
      <c r="C15" s="84">
        <f>'BAR BB| Open rates'!C15*0.9*0.9</f>
        <v>31995</v>
      </c>
      <c r="D15" s="84">
        <f>'BAR BB| Open rates'!D15*0.9*0.9</f>
        <v>31995</v>
      </c>
      <c r="E15" s="84">
        <f>'BAR BB| Open rates'!E15*0.9*0.9</f>
        <v>31995</v>
      </c>
      <c r="F15" s="84">
        <f>'BAR BB| Open rates'!F15*0.9*0.9</f>
        <v>31995</v>
      </c>
      <c r="G15" s="84">
        <f>'BAR BB| Open rates'!G15*0.9*0.9</f>
        <v>31995</v>
      </c>
      <c r="H15" s="84">
        <f>'BAR BB| Open rates'!H15*0.9*0.9</f>
        <v>28755</v>
      </c>
      <c r="I15" s="84">
        <f>'BAR BB| Open rates'!I15*0.9*0.9</f>
        <v>27945</v>
      </c>
      <c r="J15" s="84">
        <f>'BAR BB| Open rates'!J15*0.9*0.9</f>
        <v>28755</v>
      </c>
      <c r="K15" s="84">
        <f>'BAR BB| Open rates'!K15*0.9*0.9</f>
        <v>25839</v>
      </c>
      <c r="L15" s="84">
        <f>'BAR BB| Open rates'!L15*0.9*0.9</f>
        <v>21789</v>
      </c>
      <c r="M15" s="84">
        <f>'BAR BB| Open rates'!M15*0.9*0.9</f>
        <v>24219</v>
      </c>
      <c r="N15" s="84">
        <f>'BAR BB| Open rates'!N15*0.9*0.9</f>
        <v>24219</v>
      </c>
      <c r="O15" s="84">
        <f>'BAR BB| Open rates'!O15*0.9*0.9</f>
        <v>19359</v>
      </c>
      <c r="P15" s="84">
        <f>'BAR BB| Open rates'!P15*0.9*0.9</f>
        <v>19359</v>
      </c>
      <c r="Q15" s="84">
        <f>'BAR BB| Open rates'!Q15*0.9*0.9</f>
        <v>16119</v>
      </c>
      <c r="R15" s="84">
        <f>'BAR BB| Open rates'!R15*0.9*0.9</f>
        <v>16119</v>
      </c>
      <c r="S15" s="84">
        <f>'BAR BB| Open rates'!S15*0.9*0.9</f>
        <v>13851</v>
      </c>
      <c r="T15" s="84">
        <f>'BAR BB| Open rates'!T15*0.9*0.9</f>
        <v>16119</v>
      </c>
      <c r="U15" s="84">
        <f>'BAR BB| Open rates'!U15*0.9*0.9</f>
        <v>13851</v>
      </c>
      <c r="V15" s="84">
        <f>'BAR BB| Open rates'!V15*0.9*0.9</f>
        <v>12879</v>
      </c>
      <c r="W15" s="84">
        <f>'BAR BB| Open rates'!W15*0.9*0.9</f>
        <v>11745</v>
      </c>
      <c r="X15" s="84">
        <f>'BAR BB| Open rates'!X15*0.9*0.9</f>
        <v>9882</v>
      </c>
      <c r="Y15" s="84">
        <f>'BAR BB| Open rates'!Y15*0.9*0.9</f>
        <v>10692</v>
      </c>
      <c r="Z15" s="84">
        <f>'BAR BB| Open rates'!Z15*0.9*0.9</f>
        <v>9882</v>
      </c>
      <c r="AA15" s="84">
        <f>'BAR BB| Open rates'!AA15*0.9*0.9</f>
        <v>10692</v>
      </c>
      <c r="AB15" s="84">
        <f>'BAR BB| Open rates'!AB15*0.9*0.9</f>
        <v>9882</v>
      </c>
      <c r="AC15" s="84">
        <f>'BAR BB| Open rates'!AC15*0.9*0.9</f>
        <v>9882</v>
      </c>
      <c r="AD15" s="84">
        <f>'BAR BB| Open rates'!AD15*0.9*0.9</f>
        <v>10125</v>
      </c>
      <c r="AE15" s="84">
        <f>'BAR BB| Open rates'!AE15*0.9*0.9</f>
        <v>11016</v>
      </c>
      <c r="AF15" s="84">
        <f>'BAR BB| Open rates'!AF15*0.9*0.9</f>
        <v>9882</v>
      </c>
      <c r="AG15" s="84">
        <f>'BAR BB| Open rates'!AG15*0.9*0.9</f>
        <v>11016</v>
      </c>
      <c r="AH15" s="84">
        <f>'BAR BB| Open rates'!AH15*0.9*0.9</f>
        <v>9882</v>
      </c>
      <c r="AI15" s="84">
        <f>'BAR BB| Open rates'!AI15*0.9*0.9</f>
        <v>10692</v>
      </c>
      <c r="AJ15" s="84">
        <f>'BAR BB| Open rates'!AJ15*0.9*0.9</f>
        <v>9882</v>
      </c>
      <c r="AK15" s="84">
        <f>'BAR BB| Open rates'!AK15*0.9*0.9</f>
        <v>10692</v>
      </c>
      <c r="AL15" s="84">
        <f>'BAR BB| Open rates'!AL15*0.9*0.9</f>
        <v>9882</v>
      </c>
      <c r="AM15" s="84">
        <f>'BAR BB| Open rates'!AM15*0.9*0.9</f>
        <v>12717</v>
      </c>
      <c r="AN15" s="84">
        <f>'BAR BB| Open rates'!AN15*0.9*0.9</f>
        <v>12717</v>
      </c>
      <c r="AO15" s="84">
        <f>'BAR BB| Open rates'!AO15*0.9*0.9</f>
        <v>11016</v>
      </c>
      <c r="AP15" s="84">
        <f>'BAR BB| Open rates'!AP15*0.9*0.9</f>
        <v>12717</v>
      </c>
      <c r="AQ15" s="84">
        <f>'BAR BB| Open rates'!AQ15*0.9*0.9</f>
        <v>11016</v>
      </c>
      <c r="AR15" s="84">
        <f>'BAR BB| Open rates'!AR15*0.9*0.9</f>
        <v>11016</v>
      </c>
      <c r="AS15" s="84">
        <f>'BAR BB| Open rates'!AS15*0.9*0.9</f>
        <v>10206</v>
      </c>
      <c r="AT15" s="84">
        <f>'BAR BB| Open rates'!AT15*0.9*0.9</f>
        <v>16605</v>
      </c>
      <c r="AU15" s="84">
        <f>'BAR BB| Open rates'!AU15*0.9*0.9</f>
        <v>10206</v>
      </c>
      <c r="AV15" s="84">
        <f>'BAR BB| Open rates'!AV15*0.9*0.9</f>
        <v>17415</v>
      </c>
      <c r="AW15" s="84">
        <f>'BAR BB| Open rates'!AW15*0.9*0.9</f>
        <v>17415</v>
      </c>
      <c r="AX15" s="84">
        <f>'BAR BB| Open rates'!AX15*0.9*0.9</f>
        <v>15795</v>
      </c>
      <c r="AY15" s="84">
        <f>'BAR BB| Open rates'!AY15*0.9*0.9</f>
        <v>15795</v>
      </c>
      <c r="AZ15" s="84">
        <f>'BAR BB| Open rates'!AZ15*0.9*0.9</f>
        <v>15795</v>
      </c>
      <c r="BA15" s="84">
        <f>'BAR BB| Open rates'!BA15*0.9*0.9</f>
        <v>15795</v>
      </c>
      <c r="BB15" s="84">
        <f>'BAR BB| Open rates'!BB15*0.9*0.9</f>
        <v>15795</v>
      </c>
      <c r="BC15" s="84">
        <f>'BAR BB| Open rates'!BC15*0.9*0.9</f>
        <v>15795</v>
      </c>
      <c r="BD15" s="84">
        <f>'BAR BB| Open rates'!BD15*0.9*0.9</f>
        <v>15795</v>
      </c>
      <c r="BE15" s="84">
        <f>'BAR BB| Open rates'!BE15*0.9*0.9</f>
        <v>15795</v>
      </c>
      <c r="BF15" s="84">
        <f>'BAR BB| Open rates'!BF15*0.9*0.9</f>
        <v>15795</v>
      </c>
      <c r="BG15" s="84">
        <f>'BAR BB| Open rates'!BG15*0.9*0.9</f>
        <v>14985</v>
      </c>
      <c r="BH15" s="84">
        <f>'BAR BB| Open rates'!BH15*0.9*0.9</f>
        <v>14985</v>
      </c>
      <c r="BI15" s="84">
        <f>'BAR BB| Open rates'!BI15*0.9*0.9</f>
        <v>14985</v>
      </c>
    </row>
    <row r="16" spans="1:61" s="14" customFormat="1" ht="12" customHeight="1" x14ac:dyDescent="0.2">
      <c r="A16" s="42">
        <v>2</v>
      </c>
      <c r="B16" s="84">
        <f>'BAR BB| Open rates'!B16*0.9*0.9</f>
        <v>33210</v>
      </c>
      <c r="C16" s="84">
        <f>'BAR BB| Open rates'!C16*0.9*0.9</f>
        <v>33210</v>
      </c>
      <c r="D16" s="84">
        <f>'BAR BB| Open rates'!D16*0.9*0.9</f>
        <v>33210</v>
      </c>
      <c r="E16" s="84">
        <f>'BAR BB| Open rates'!E16*0.9*0.9</f>
        <v>33210</v>
      </c>
      <c r="F16" s="84">
        <f>'BAR BB| Open rates'!F16*0.9*0.9</f>
        <v>33210</v>
      </c>
      <c r="G16" s="84">
        <f>'BAR BB| Open rates'!G16*0.9*0.9</f>
        <v>33210</v>
      </c>
      <c r="H16" s="84">
        <f>'BAR BB| Open rates'!H16*0.9*0.9</f>
        <v>29970</v>
      </c>
      <c r="I16" s="84">
        <f>'BAR BB| Open rates'!I16*0.9*0.9</f>
        <v>29160</v>
      </c>
      <c r="J16" s="84">
        <f>'BAR BB| Open rates'!J16*0.9*0.9</f>
        <v>29970</v>
      </c>
      <c r="K16" s="84">
        <f>'BAR BB| Open rates'!K16*0.9*0.9</f>
        <v>27054</v>
      </c>
      <c r="L16" s="84">
        <f>'BAR BB| Open rates'!L16*0.9*0.9</f>
        <v>23004</v>
      </c>
      <c r="M16" s="84">
        <f>'BAR BB| Open rates'!M16*0.9*0.9</f>
        <v>25434</v>
      </c>
      <c r="N16" s="84">
        <f>'BAR BB| Open rates'!N16*0.9*0.9</f>
        <v>25434</v>
      </c>
      <c r="O16" s="84">
        <f>'BAR BB| Open rates'!O16*0.9*0.9</f>
        <v>20574</v>
      </c>
      <c r="P16" s="84">
        <f>'BAR BB| Open rates'!P16*0.9*0.9</f>
        <v>20574</v>
      </c>
      <c r="Q16" s="84">
        <f>'BAR BB| Open rates'!Q16*0.9*0.9</f>
        <v>17334</v>
      </c>
      <c r="R16" s="84">
        <f>'BAR BB| Open rates'!R16*0.9*0.9</f>
        <v>17334</v>
      </c>
      <c r="S16" s="84">
        <f>'BAR BB| Open rates'!S16*0.9*0.9</f>
        <v>15066</v>
      </c>
      <c r="T16" s="84">
        <f>'BAR BB| Open rates'!T16*0.9*0.9</f>
        <v>17334</v>
      </c>
      <c r="U16" s="84">
        <f>'BAR BB| Open rates'!U16*0.9*0.9</f>
        <v>15066</v>
      </c>
      <c r="V16" s="84">
        <f>'BAR BB| Open rates'!V16*0.9*0.9</f>
        <v>14094</v>
      </c>
      <c r="W16" s="84">
        <f>'BAR BB| Open rates'!W16*0.9*0.9</f>
        <v>12960</v>
      </c>
      <c r="X16" s="84">
        <f>'BAR BB| Open rates'!X16*0.9*0.9</f>
        <v>11097</v>
      </c>
      <c r="Y16" s="84">
        <f>'BAR BB| Open rates'!Y16*0.9*0.9</f>
        <v>11907</v>
      </c>
      <c r="Z16" s="84">
        <f>'BAR BB| Open rates'!Z16*0.9*0.9</f>
        <v>11097</v>
      </c>
      <c r="AA16" s="84">
        <f>'BAR BB| Open rates'!AA16*0.9*0.9</f>
        <v>11907</v>
      </c>
      <c r="AB16" s="84">
        <f>'BAR BB| Open rates'!AB16*0.9*0.9</f>
        <v>11097</v>
      </c>
      <c r="AC16" s="84">
        <f>'BAR BB| Open rates'!AC16*0.9*0.9</f>
        <v>11097</v>
      </c>
      <c r="AD16" s="84">
        <f>'BAR BB| Open rates'!AD16*0.9*0.9</f>
        <v>11340</v>
      </c>
      <c r="AE16" s="84">
        <f>'BAR BB| Open rates'!AE16*0.9*0.9</f>
        <v>12231</v>
      </c>
      <c r="AF16" s="84">
        <f>'BAR BB| Open rates'!AF16*0.9*0.9</f>
        <v>11097</v>
      </c>
      <c r="AG16" s="84">
        <f>'BAR BB| Open rates'!AG16*0.9*0.9</f>
        <v>12231</v>
      </c>
      <c r="AH16" s="84">
        <f>'BAR BB| Open rates'!AH16*0.9*0.9</f>
        <v>11097</v>
      </c>
      <c r="AI16" s="84">
        <f>'BAR BB| Open rates'!AI16*0.9*0.9</f>
        <v>11907</v>
      </c>
      <c r="AJ16" s="84">
        <f>'BAR BB| Open rates'!AJ16*0.9*0.9</f>
        <v>11097</v>
      </c>
      <c r="AK16" s="84">
        <f>'BAR BB| Open rates'!AK16*0.9*0.9</f>
        <v>11907</v>
      </c>
      <c r="AL16" s="84">
        <f>'BAR BB| Open rates'!AL16*0.9*0.9</f>
        <v>11097</v>
      </c>
      <c r="AM16" s="84">
        <f>'BAR BB| Open rates'!AM16*0.9*0.9</f>
        <v>13932</v>
      </c>
      <c r="AN16" s="84">
        <f>'BAR BB| Open rates'!AN16*0.9*0.9</f>
        <v>13932</v>
      </c>
      <c r="AO16" s="84">
        <f>'BAR BB| Open rates'!AO16*0.9*0.9</f>
        <v>12231</v>
      </c>
      <c r="AP16" s="84">
        <f>'BAR BB| Open rates'!AP16*0.9*0.9</f>
        <v>13932</v>
      </c>
      <c r="AQ16" s="84">
        <f>'BAR BB| Open rates'!AQ16*0.9*0.9</f>
        <v>12231</v>
      </c>
      <c r="AR16" s="84">
        <f>'BAR BB| Open rates'!AR16*0.9*0.9</f>
        <v>12231</v>
      </c>
      <c r="AS16" s="84">
        <f>'BAR BB| Open rates'!AS16*0.9*0.9</f>
        <v>11421</v>
      </c>
      <c r="AT16" s="84">
        <f>'BAR BB| Open rates'!AT16*0.9*0.9</f>
        <v>17820</v>
      </c>
      <c r="AU16" s="84">
        <f>'BAR BB| Open rates'!AU16*0.9*0.9</f>
        <v>11421</v>
      </c>
      <c r="AV16" s="84">
        <f>'BAR BB| Open rates'!AV16*0.9*0.9</f>
        <v>18630</v>
      </c>
      <c r="AW16" s="84">
        <f>'BAR BB| Open rates'!AW16*0.9*0.9</f>
        <v>18630</v>
      </c>
      <c r="AX16" s="84">
        <f>'BAR BB| Open rates'!AX16*0.9*0.9</f>
        <v>17010</v>
      </c>
      <c r="AY16" s="84">
        <f>'BAR BB| Open rates'!AY16*0.9*0.9</f>
        <v>17010</v>
      </c>
      <c r="AZ16" s="84">
        <f>'BAR BB| Open rates'!AZ16*0.9*0.9</f>
        <v>17010</v>
      </c>
      <c r="BA16" s="84">
        <f>'BAR BB| Open rates'!BA16*0.9*0.9</f>
        <v>17010</v>
      </c>
      <c r="BB16" s="84">
        <f>'BAR BB| Open rates'!BB16*0.9*0.9</f>
        <v>17010</v>
      </c>
      <c r="BC16" s="84">
        <f>'BAR BB| Open rates'!BC16*0.9*0.9</f>
        <v>17010</v>
      </c>
      <c r="BD16" s="84">
        <f>'BAR BB| Open rates'!BD16*0.9*0.9</f>
        <v>17010</v>
      </c>
      <c r="BE16" s="84">
        <f>'BAR BB| Open rates'!BE16*0.9*0.9</f>
        <v>17010</v>
      </c>
      <c r="BF16" s="84">
        <f>'BAR BB| Open rates'!BF16*0.9*0.9</f>
        <v>17010</v>
      </c>
      <c r="BG16" s="84">
        <f>'BAR BB| Open rates'!BG16*0.9*0.9</f>
        <v>16200</v>
      </c>
      <c r="BH16" s="84">
        <f>'BAR BB| Open rates'!BH16*0.9*0.9</f>
        <v>16200</v>
      </c>
      <c r="BI16" s="84">
        <f>'BAR BB| Open rates'!BI16*0.9*0.9</f>
        <v>16200</v>
      </c>
    </row>
    <row r="17" spans="1:6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row>
    <row r="18" spans="1:61" s="14" customFormat="1" ht="12" customHeight="1" x14ac:dyDescent="0.2">
      <c r="A18" s="42">
        <v>1</v>
      </c>
      <c r="B18" s="84">
        <f>'BAR BB| Open rates'!B18*0.9*0.9</f>
        <v>35235</v>
      </c>
      <c r="C18" s="84">
        <f>'BAR BB| Open rates'!C18*0.9*0.9</f>
        <v>35235</v>
      </c>
      <c r="D18" s="84">
        <f>'BAR BB| Open rates'!D18*0.9*0.9</f>
        <v>35235</v>
      </c>
      <c r="E18" s="84">
        <f>'BAR BB| Open rates'!E18*0.9*0.9</f>
        <v>35235</v>
      </c>
      <c r="F18" s="84">
        <f>'BAR BB| Open rates'!F18*0.9*0.9</f>
        <v>35235</v>
      </c>
      <c r="G18" s="84">
        <f>'BAR BB| Open rates'!G18*0.9*0.9</f>
        <v>35235</v>
      </c>
      <c r="H18" s="84">
        <f>'BAR BB| Open rates'!H18*0.9*0.9</f>
        <v>31995</v>
      </c>
      <c r="I18" s="84">
        <f>'BAR BB| Open rates'!I18*0.9*0.9</f>
        <v>31185</v>
      </c>
      <c r="J18" s="84">
        <f>'BAR BB| Open rates'!J18*0.9*0.9</f>
        <v>31995</v>
      </c>
      <c r="K18" s="84">
        <f>'BAR BB| Open rates'!K18*0.9*0.9</f>
        <v>26649</v>
      </c>
      <c r="L18" s="84">
        <f>'BAR BB| Open rates'!L18*0.9*0.9</f>
        <v>22599</v>
      </c>
      <c r="M18" s="84">
        <f>'BAR BB| Open rates'!M18*0.9*0.9</f>
        <v>25029</v>
      </c>
      <c r="N18" s="84">
        <f>'BAR BB| Open rates'!N18*0.9*0.9</f>
        <v>25029</v>
      </c>
      <c r="O18" s="84">
        <f>'BAR BB| Open rates'!O18*0.9*0.9</f>
        <v>20169</v>
      </c>
      <c r="P18" s="84">
        <f>'BAR BB| Open rates'!P18*0.9*0.9</f>
        <v>20169</v>
      </c>
      <c r="Q18" s="84">
        <f>'BAR BB| Open rates'!Q18*0.9*0.9</f>
        <v>16929</v>
      </c>
      <c r="R18" s="84">
        <f>'BAR BB| Open rates'!R18*0.9*0.9</f>
        <v>16929</v>
      </c>
      <c r="S18" s="84">
        <f>'BAR BB| Open rates'!S18*0.9*0.9</f>
        <v>14661</v>
      </c>
      <c r="T18" s="84">
        <f>'BAR BB| Open rates'!T18*0.9*0.9</f>
        <v>16929</v>
      </c>
      <c r="U18" s="84">
        <f>'BAR BB| Open rates'!U18*0.9*0.9</f>
        <v>14661</v>
      </c>
      <c r="V18" s="84">
        <f>'BAR BB| Open rates'!V18*0.9*0.9</f>
        <v>13689</v>
      </c>
      <c r="W18" s="84">
        <f>'BAR BB| Open rates'!W18*0.9*0.9</f>
        <v>12150</v>
      </c>
      <c r="X18" s="84">
        <f>'BAR BB| Open rates'!X18*0.9*0.9</f>
        <v>10287</v>
      </c>
      <c r="Y18" s="84">
        <f>'BAR BB| Open rates'!Y18*0.9*0.9</f>
        <v>11097</v>
      </c>
      <c r="Z18" s="84">
        <f>'BAR BB| Open rates'!Z18*0.9*0.9</f>
        <v>10287</v>
      </c>
      <c r="AA18" s="84">
        <f>'BAR BB| Open rates'!AA18*0.9*0.9</f>
        <v>11097</v>
      </c>
      <c r="AB18" s="84">
        <f>'BAR BB| Open rates'!AB18*0.9*0.9</f>
        <v>10287</v>
      </c>
      <c r="AC18" s="84">
        <f>'BAR BB| Open rates'!AC18*0.9*0.9</f>
        <v>10287</v>
      </c>
      <c r="AD18" s="84">
        <f>'BAR BB| Open rates'!AD18*0.9*0.9</f>
        <v>10530</v>
      </c>
      <c r="AE18" s="84">
        <f>'BAR BB| Open rates'!AE18*0.9*0.9</f>
        <v>11421</v>
      </c>
      <c r="AF18" s="84">
        <f>'BAR BB| Open rates'!AF18*0.9*0.9</f>
        <v>10287</v>
      </c>
      <c r="AG18" s="84">
        <f>'BAR BB| Open rates'!AG18*0.9*0.9</f>
        <v>11421</v>
      </c>
      <c r="AH18" s="84">
        <f>'BAR BB| Open rates'!AH18*0.9*0.9</f>
        <v>10287</v>
      </c>
      <c r="AI18" s="84">
        <f>'BAR BB| Open rates'!AI18*0.9*0.9</f>
        <v>11097</v>
      </c>
      <c r="AJ18" s="84">
        <f>'BAR BB| Open rates'!AJ18*0.9*0.9</f>
        <v>10287</v>
      </c>
      <c r="AK18" s="84">
        <f>'BAR BB| Open rates'!AK18*0.9*0.9</f>
        <v>11097</v>
      </c>
      <c r="AL18" s="84">
        <f>'BAR BB| Open rates'!AL18*0.9*0.9</f>
        <v>10287</v>
      </c>
      <c r="AM18" s="84">
        <f>'BAR BB| Open rates'!AM18*0.9*0.9</f>
        <v>13122</v>
      </c>
      <c r="AN18" s="84">
        <f>'BAR BB| Open rates'!AN18*0.9*0.9</f>
        <v>13122</v>
      </c>
      <c r="AO18" s="84">
        <f>'BAR BB| Open rates'!AO18*0.9*0.9</f>
        <v>11421</v>
      </c>
      <c r="AP18" s="84">
        <f>'BAR BB| Open rates'!AP18*0.9*0.9</f>
        <v>13122</v>
      </c>
      <c r="AQ18" s="84">
        <f>'BAR BB| Open rates'!AQ18*0.9*0.9</f>
        <v>11421</v>
      </c>
      <c r="AR18" s="84">
        <f>'BAR BB| Open rates'!AR18*0.9*0.9</f>
        <v>11421</v>
      </c>
      <c r="AS18" s="84">
        <f>'BAR BB| Open rates'!AS18*0.9*0.9</f>
        <v>10611</v>
      </c>
      <c r="AT18" s="84">
        <f>'BAR BB| Open rates'!AT18*0.9*0.9</f>
        <v>17010</v>
      </c>
      <c r="AU18" s="84">
        <f>'BAR BB| Open rates'!AU18*0.9*0.9</f>
        <v>10611</v>
      </c>
      <c r="AV18" s="84">
        <f>'BAR BB| Open rates'!AV18*0.9*0.9</f>
        <v>19035</v>
      </c>
      <c r="AW18" s="84">
        <f>'BAR BB| Open rates'!AW18*0.9*0.9</f>
        <v>19035</v>
      </c>
      <c r="AX18" s="84">
        <f>'BAR BB| Open rates'!AX18*0.9*0.9</f>
        <v>17415</v>
      </c>
      <c r="AY18" s="84">
        <f>'BAR BB| Open rates'!AY18*0.9*0.9</f>
        <v>17415</v>
      </c>
      <c r="AZ18" s="84">
        <f>'BAR BB| Open rates'!AZ18*0.9*0.9</f>
        <v>17415</v>
      </c>
      <c r="BA18" s="84">
        <f>'BAR BB| Open rates'!BA18*0.9*0.9</f>
        <v>17415</v>
      </c>
      <c r="BB18" s="84">
        <f>'BAR BB| Open rates'!BB18*0.9*0.9</f>
        <v>17415</v>
      </c>
      <c r="BC18" s="84">
        <f>'BAR BB| Open rates'!BC18*0.9*0.9</f>
        <v>17415</v>
      </c>
      <c r="BD18" s="84">
        <f>'BAR BB| Open rates'!BD18*0.9*0.9</f>
        <v>17415</v>
      </c>
      <c r="BE18" s="84">
        <f>'BAR BB| Open rates'!BE18*0.9*0.9</f>
        <v>17415</v>
      </c>
      <c r="BF18" s="84">
        <f>'BAR BB| Open rates'!BF18*0.9*0.9</f>
        <v>17415</v>
      </c>
      <c r="BG18" s="84">
        <f>'BAR BB| Open rates'!BG18*0.9*0.9</f>
        <v>16605</v>
      </c>
      <c r="BH18" s="84">
        <f>'BAR BB| Open rates'!BH18*0.9*0.9</f>
        <v>16605</v>
      </c>
      <c r="BI18" s="84">
        <f>'BAR BB| Open rates'!BI18*0.9*0.9</f>
        <v>16605</v>
      </c>
    </row>
    <row r="19" spans="1:61" s="14" customFormat="1" ht="12" customHeight="1" x14ac:dyDescent="0.2">
      <c r="A19" s="42">
        <v>2</v>
      </c>
      <c r="B19" s="84">
        <f>'BAR BB| Open rates'!B19*0.9*0.9</f>
        <v>36450</v>
      </c>
      <c r="C19" s="84">
        <f>'BAR BB| Open rates'!C19*0.9*0.9</f>
        <v>36450</v>
      </c>
      <c r="D19" s="84">
        <f>'BAR BB| Open rates'!D19*0.9*0.9</f>
        <v>36450</v>
      </c>
      <c r="E19" s="84">
        <f>'BAR BB| Open rates'!E19*0.9*0.9</f>
        <v>36450</v>
      </c>
      <c r="F19" s="84">
        <f>'BAR BB| Open rates'!F19*0.9*0.9</f>
        <v>36450</v>
      </c>
      <c r="G19" s="84">
        <f>'BAR BB| Open rates'!G19*0.9*0.9</f>
        <v>36450</v>
      </c>
      <c r="H19" s="84">
        <f>'BAR BB| Open rates'!H19*0.9*0.9</f>
        <v>33210</v>
      </c>
      <c r="I19" s="84">
        <f>'BAR BB| Open rates'!I19*0.9*0.9</f>
        <v>32400</v>
      </c>
      <c r="J19" s="84">
        <f>'BAR BB| Open rates'!J19*0.9*0.9</f>
        <v>33210</v>
      </c>
      <c r="K19" s="84">
        <f>'BAR BB| Open rates'!K19*0.9*0.9</f>
        <v>27864</v>
      </c>
      <c r="L19" s="84">
        <f>'BAR BB| Open rates'!L19*0.9*0.9</f>
        <v>23814</v>
      </c>
      <c r="M19" s="84">
        <f>'BAR BB| Open rates'!M19*0.9*0.9</f>
        <v>26244</v>
      </c>
      <c r="N19" s="84">
        <f>'BAR BB| Open rates'!N19*0.9*0.9</f>
        <v>26244</v>
      </c>
      <c r="O19" s="84">
        <f>'BAR BB| Open rates'!O19*0.9*0.9</f>
        <v>21384</v>
      </c>
      <c r="P19" s="84">
        <f>'BAR BB| Open rates'!P19*0.9*0.9</f>
        <v>21384</v>
      </c>
      <c r="Q19" s="84">
        <f>'BAR BB| Open rates'!Q19*0.9*0.9</f>
        <v>18144</v>
      </c>
      <c r="R19" s="84">
        <f>'BAR BB| Open rates'!R19*0.9*0.9</f>
        <v>18144</v>
      </c>
      <c r="S19" s="84">
        <f>'BAR BB| Open rates'!S19*0.9*0.9</f>
        <v>15876</v>
      </c>
      <c r="T19" s="84">
        <f>'BAR BB| Open rates'!T19*0.9*0.9</f>
        <v>18144</v>
      </c>
      <c r="U19" s="84">
        <f>'BAR BB| Open rates'!U19*0.9*0.9</f>
        <v>15876</v>
      </c>
      <c r="V19" s="84">
        <f>'BAR BB| Open rates'!V19*0.9*0.9</f>
        <v>14904</v>
      </c>
      <c r="W19" s="84">
        <f>'BAR BB| Open rates'!W19*0.9*0.9</f>
        <v>13365</v>
      </c>
      <c r="X19" s="84">
        <f>'BAR BB| Open rates'!X19*0.9*0.9</f>
        <v>11502</v>
      </c>
      <c r="Y19" s="84">
        <f>'BAR BB| Open rates'!Y19*0.9*0.9</f>
        <v>12312</v>
      </c>
      <c r="Z19" s="84">
        <f>'BAR BB| Open rates'!Z19*0.9*0.9</f>
        <v>11502</v>
      </c>
      <c r="AA19" s="84">
        <f>'BAR BB| Open rates'!AA19*0.9*0.9</f>
        <v>12312</v>
      </c>
      <c r="AB19" s="84">
        <f>'BAR BB| Open rates'!AB19*0.9*0.9</f>
        <v>11502</v>
      </c>
      <c r="AC19" s="84">
        <f>'BAR BB| Open rates'!AC19*0.9*0.9</f>
        <v>11502</v>
      </c>
      <c r="AD19" s="84">
        <f>'BAR BB| Open rates'!AD19*0.9*0.9</f>
        <v>11745</v>
      </c>
      <c r="AE19" s="84">
        <f>'BAR BB| Open rates'!AE19*0.9*0.9</f>
        <v>12636</v>
      </c>
      <c r="AF19" s="84">
        <f>'BAR BB| Open rates'!AF19*0.9*0.9</f>
        <v>11502</v>
      </c>
      <c r="AG19" s="84">
        <f>'BAR BB| Open rates'!AG19*0.9*0.9</f>
        <v>12636</v>
      </c>
      <c r="AH19" s="84">
        <f>'BAR BB| Open rates'!AH19*0.9*0.9</f>
        <v>11502</v>
      </c>
      <c r="AI19" s="84">
        <f>'BAR BB| Open rates'!AI19*0.9*0.9</f>
        <v>12312</v>
      </c>
      <c r="AJ19" s="84">
        <f>'BAR BB| Open rates'!AJ19*0.9*0.9</f>
        <v>11502</v>
      </c>
      <c r="AK19" s="84">
        <f>'BAR BB| Open rates'!AK19*0.9*0.9</f>
        <v>12312</v>
      </c>
      <c r="AL19" s="84">
        <f>'BAR BB| Open rates'!AL19*0.9*0.9</f>
        <v>11502</v>
      </c>
      <c r="AM19" s="84">
        <f>'BAR BB| Open rates'!AM19*0.9*0.9</f>
        <v>14337</v>
      </c>
      <c r="AN19" s="84">
        <f>'BAR BB| Open rates'!AN19*0.9*0.9</f>
        <v>14337</v>
      </c>
      <c r="AO19" s="84">
        <f>'BAR BB| Open rates'!AO19*0.9*0.9</f>
        <v>12636</v>
      </c>
      <c r="AP19" s="84">
        <f>'BAR BB| Open rates'!AP19*0.9*0.9</f>
        <v>14337</v>
      </c>
      <c r="AQ19" s="84">
        <f>'BAR BB| Open rates'!AQ19*0.9*0.9</f>
        <v>12636</v>
      </c>
      <c r="AR19" s="84">
        <f>'BAR BB| Open rates'!AR19*0.9*0.9</f>
        <v>12636</v>
      </c>
      <c r="AS19" s="84">
        <f>'BAR BB| Open rates'!AS19*0.9*0.9</f>
        <v>11826</v>
      </c>
      <c r="AT19" s="84">
        <f>'BAR BB| Open rates'!AT19*0.9*0.9</f>
        <v>18225</v>
      </c>
      <c r="AU19" s="84">
        <f>'BAR BB| Open rates'!AU19*0.9*0.9</f>
        <v>11826</v>
      </c>
      <c r="AV19" s="84">
        <f>'BAR BB| Open rates'!AV19*0.9*0.9</f>
        <v>20250</v>
      </c>
      <c r="AW19" s="84">
        <f>'BAR BB| Open rates'!AW19*0.9*0.9</f>
        <v>20250</v>
      </c>
      <c r="AX19" s="84">
        <f>'BAR BB| Open rates'!AX19*0.9*0.9</f>
        <v>18630</v>
      </c>
      <c r="AY19" s="84">
        <f>'BAR BB| Open rates'!AY19*0.9*0.9</f>
        <v>18630</v>
      </c>
      <c r="AZ19" s="84">
        <f>'BAR BB| Open rates'!AZ19*0.9*0.9</f>
        <v>18630</v>
      </c>
      <c r="BA19" s="84">
        <f>'BAR BB| Open rates'!BA19*0.9*0.9</f>
        <v>18630</v>
      </c>
      <c r="BB19" s="84">
        <f>'BAR BB| Open rates'!BB19*0.9*0.9</f>
        <v>18630</v>
      </c>
      <c r="BC19" s="84">
        <f>'BAR BB| Open rates'!BC19*0.9*0.9</f>
        <v>18630</v>
      </c>
      <c r="BD19" s="84">
        <f>'BAR BB| Open rates'!BD19*0.9*0.9</f>
        <v>18630</v>
      </c>
      <c r="BE19" s="84">
        <f>'BAR BB| Open rates'!BE19*0.9*0.9</f>
        <v>18630</v>
      </c>
      <c r="BF19" s="84">
        <f>'BAR BB| Open rates'!BF19*0.9*0.9</f>
        <v>18630</v>
      </c>
      <c r="BG19" s="84">
        <f>'BAR BB| Open rates'!BG19*0.9*0.9</f>
        <v>17820</v>
      </c>
      <c r="BH19" s="84">
        <f>'BAR BB| Open rates'!BH19*0.9*0.9</f>
        <v>17820</v>
      </c>
      <c r="BI19" s="84">
        <f>'BAR BB| Open rates'!BI19*0.9*0.9</f>
        <v>17820</v>
      </c>
    </row>
    <row r="20" spans="1:6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row>
    <row r="21" spans="1:61" s="14" customFormat="1" ht="12" customHeight="1" x14ac:dyDescent="0.2">
      <c r="A21" s="42">
        <v>1</v>
      </c>
      <c r="B21" s="84">
        <f>'BAR BB| Open rates'!B21*0.9*0.9</f>
        <v>50949</v>
      </c>
      <c r="C21" s="84">
        <f>'BAR BB| Open rates'!C21*0.9*0.9</f>
        <v>50949</v>
      </c>
      <c r="D21" s="84">
        <f>'BAR BB| Open rates'!D21*0.9*0.9</f>
        <v>50949</v>
      </c>
      <c r="E21" s="84">
        <f>'BAR BB| Open rates'!E21*0.9*0.9</f>
        <v>50949</v>
      </c>
      <c r="F21" s="84">
        <f>'BAR BB| Open rates'!F21*0.9*0.9</f>
        <v>50949</v>
      </c>
      <c r="G21" s="84">
        <f>'BAR BB| Open rates'!G21*0.9*0.9</f>
        <v>50949</v>
      </c>
      <c r="H21" s="84">
        <f>'BAR BB| Open rates'!H21*0.9*0.9</f>
        <v>47709</v>
      </c>
      <c r="I21" s="84">
        <f>'BAR BB| Open rates'!I21*0.9*0.9</f>
        <v>46899</v>
      </c>
      <c r="J21" s="84">
        <f>'BAR BB| Open rates'!J21*0.9*0.9</f>
        <v>47709</v>
      </c>
      <c r="K21" s="84">
        <f>'BAR BB| Open rates'!K21*0.9*0.9</f>
        <v>35559</v>
      </c>
      <c r="L21" s="84">
        <f>'BAR BB| Open rates'!L21*0.9*0.9</f>
        <v>31509</v>
      </c>
      <c r="M21" s="84">
        <f>'BAR BB| Open rates'!M21*0.9*0.9</f>
        <v>33939</v>
      </c>
      <c r="N21" s="84">
        <f>'BAR BB| Open rates'!N21*0.9*0.9</f>
        <v>33939</v>
      </c>
      <c r="O21" s="84">
        <f>'BAR BB| Open rates'!O21*0.9*0.9</f>
        <v>29079</v>
      </c>
      <c r="P21" s="84">
        <f>'BAR BB| Open rates'!P21*0.9*0.9</f>
        <v>29079</v>
      </c>
      <c r="Q21" s="84">
        <f>'BAR BB| Open rates'!Q21*0.9*0.9</f>
        <v>25839</v>
      </c>
      <c r="R21" s="84">
        <f>'BAR BB| Open rates'!R21*0.9*0.9</f>
        <v>25839</v>
      </c>
      <c r="S21" s="84">
        <f>'BAR BB| Open rates'!S21*0.9*0.9</f>
        <v>23571</v>
      </c>
      <c r="T21" s="84">
        <f>'BAR BB| Open rates'!T21*0.9*0.9</f>
        <v>25839</v>
      </c>
      <c r="U21" s="84">
        <f>'BAR BB| Open rates'!U21*0.9*0.9</f>
        <v>23571</v>
      </c>
      <c r="V21" s="84">
        <f>'BAR BB| Open rates'!V21*0.9*0.9</f>
        <v>22599</v>
      </c>
      <c r="W21" s="84">
        <f>'BAR BB| Open rates'!W21*0.9*0.9</f>
        <v>13689</v>
      </c>
      <c r="X21" s="84">
        <f>'BAR BB| Open rates'!X21*0.9*0.9</f>
        <v>11826</v>
      </c>
      <c r="Y21" s="84">
        <f>'BAR BB| Open rates'!Y21*0.9*0.9</f>
        <v>12636</v>
      </c>
      <c r="Z21" s="84">
        <f>'BAR BB| Open rates'!Z21*0.9*0.9</f>
        <v>11826</v>
      </c>
      <c r="AA21" s="84">
        <f>'BAR BB| Open rates'!AA21*0.9*0.9</f>
        <v>12636</v>
      </c>
      <c r="AB21" s="84">
        <f>'BAR BB| Open rates'!AB21*0.9*0.9</f>
        <v>11826</v>
      </c>
      <c r="AC21" s="84">
        <f>'BAR BB| Open rates'!AC21*0.9*0.9</f>
        <v>11826</v>
      </c>
      <c r="AD21" s="84">
        <f>'BAR BB| Open rates'!AD21*0.9*0.9</f>
        <v>12069</v>
      </c>
      <c r="AE21" s="84">
        <f>'BAR BB| Open rates'!AE21*0.9*0.9</f>
        <v>12960</v>
      </c>
      <c r="AF21" s="84">
        <f>'BAR BB| Open rates'!AF21*0.9*0.9</f>
        <v>11826</v>
      </c>
      <c r="AG21" s="84">
        <f>'BAR BB| Open rates'!AG21*0.9*0.9</f>
        <v>12960</v>
      </c>
      <c r="AH21" s="84">
        <f>'BAR BB| Open rates'!AH21*0.9*0.9</f>
        <v>11826</v>
      </c>
      <c r="AI21" s="84">
        <f>'BAR BB| Open rates'!AI21*0.9*0.9</f>
        <v>12636</v>
      </c>
      <c r="AJ21" s="84">
        <f>'BAR BB| Open rates'!AJ21*0.9*0.9</f>
        <v>11826</v>
      </c>
      <c r="AK21" s="84">
        <f>'BAR BB| Open rates'!AK21*0.9*0.9</f>
        <v>12636</v>
      </c>
      <c r="AL21" s="84">
        <f>'BAR BB| Open rates'!AL21*0.9*0.9</f>
        <v>11826</v>
      </c>
      <c r="AM21" s="84">
        <f>'BAR BB| Open rates'!AM21*0.9*0.9</f>
        <v>14661</v>
      </c>
      <c r="AN21" s="84">
        <f>'BAR BB| Open rates'!AN21*0.9*0.9</f>
        <v>14661</v>
      </c>
      <c r="AO21" s="84">
        <f>'BAR BB| Open rates'!AO21*0.9*0.9</f>
        <v>12960</v>
      </c>
      <c r="AP21" s="84">
        <f>'BAR BB| Open rates'!AP21*0.9*0.9</f>
        <v>14661</v>
      </c>
      <c r="AQ21" s="84">
        <f>'BAR BB| Open rates'!AQ21*0.9*0.9</f>
        <v>12960</v>
      </c>
      <c r="AR21" s="84">
        <f>'BAR BB| Open rates'!AR21*0.9*0.9</f>
        <v>12960</v>
      </c>
      <c r="AS21" s="84">
        <f>'BAR BB| Open rates'!AS21*0.9*0.9</f>
        <v>12150</v>
      </c>
      <c r="AT21" s="84">
        <f>'BAR BB| Open rates'!AT21*0.9*0.9</f>
        <v>18549</v>
      </c>
      <c r="AU21" s="84">
        <f>'BAR BB| Open rates'!AU21*0.9*0.9</f>
        <v>12150</v>
      </c>
      <c r="AV21" s="84">
        <f>'BAR BB| Open rates'!AV21*0.9*0.9</f>
        <v>23409</v>
      </c>
      <c r="AW21" s="84">
        <f>'BAR BB| Open rates'!AW21*0.9*0.9</f>
        <v>23409</v>
      </c>
      <c r="AX21" s="84">
        <f>'BAR BB| Open rates'!AX21*0.9*0.9</f>
        <v>21789</v>
      </c>
      <c r="AY21" s="84">
        <f>'BAR BB| Open rates'!AY21*0.9*0.9</f>
        <v>21789</v>
      </c>
      <c r="AZ21" s="84">
        <f>'BAR BB| Open rates'!AZ21*0.9*0.9</f>
        <v>21789</v>
      </c>
      <c r="BA21" s="84">
        <f>'BAR BB| Open rates'!BA21*0.9*0.9</f>
        <v>21789</v>
      </c>
      <c r="BB21" s="84">
        <f>'BAR BB| Open rates'!BB21*0.9*0.9</f>
        <v>21789</v>
      </c>
      <c r="BC21" s="84">
        <f>'BAR BB| Open rates'!BC21*0.9*0.9</f>
        <v>21789</v>
      </c>
      <c r="BD21" s="84">
        <f>'BAR BB| Open rates'!BD21*0.9*0.9</f>
        <v>21789</v>
      </c>
      <c r="BE21" s="84">
        <f>'BAR BB| Open rates'!BE21*0.9*0.9</f>
        <v>21789</v>
      </c>
      <c r="BF21" s="84">
        <f>'BAR BB| Open rates'!BF21*0.9*0.9</f>
        <v>21789</v>
      </c>
      <c r="BG21" s="84">
        <f>'BAR BB| Open rates'!BG21*0.9*0.9</f>
        <v>20979</v>
      </c>
      <c r="BH21" s="84">
        <f>'BAR BB| Open rates'!BH21*0.9*0.9</f>
        <v>20979</v>
      </c>
      <c r="BI21" s="84">
        <f>'BAR BB| Open rates'!BI21*0.9*0.9</f>
        <v>20979</v>
      </c>
    </row>
    <row r="22" spans="1:61" s="14" customFormat="1" ht="12" customHeight="1" x14ac:dyDescent="0.2">
      <c r="A22" s="42">
        <v>2</v>
      </c>
      <c r="B22" s="84">
        <f>'BAR BB| Open rates'!B22*0.9*0.9</f>
        <v>52164</v>
      </c>
      <c r="C22" s="84">
        <f>'BAR BB| Open rates'!C22*0.9*0.9</f>
        <v>52164</v>
      </c>
      <c r="D22" s="84">
        <f>'BAR BB| Open rates'!D22*0.9*0.9</f>
        <v>52164</v>
      </c>
      <c r="E22" s="84">
        <f>'BAR BB| Open rates'!E22*0.9*0.9</f>
        <v>52164</v>
      </c>
      <c r="F22" s="84">
        <f>'BAR BB| Open rates'!F22*0.9*0.9</f>
        <v>52164</v>
      </c>
      <c r="G22" s="84">
        <f>'BAR BB| Open rates'!G22*0.9*0.9</f>
        <v>52164</v>
      </c>
      <c r="H22" s="84">
        <f>'BAR BB| Open rates'!H22*0.9*0.9</f>
        <v>48924</v>
      </c>
      <c r="I22" s="84">
        <f>'BAR BB| Open rates'!I22*0.9*0.9</f>
        <v>48114</v>
      </c>
      <c r="J22" s="84">
        <f>'BAR BB| Open rates'!J22*0.9*0.9</f>
        <v>48924</v>
      </c>
      <c r="K22" s="84">
        <f>'BAR BB| Open rates'!K22*0.9*0.9</f>
        <v>36774</v>
      </c>
      <c r="L22" s="84">
        <f>'BAR BB| Open rates'!L22*0.9*0.9</f>
        <v>32724</v>
      </c>
      <c r="M22" s="84">
        <f>'BAR BB| Open rates'!M22*0.9*0.9</f>
        <v>35154</v>
      </c>
      <c r="N22" s="84">
        <f>'BAR BB| Open rates'!N22*0.9*0.9</f>
        <v>35154</v>
      </c>
      <c r="O22" s="84">
        <f>'BAR BB| Open rates'!O22*0.9*0.9</f>
        <v>30294</v>
      </c>
      <c r="P22" s="84">
        <f>'BAR BB| Open rates'!P22*0.9*0.9</f>
        <v>30294</v>
      </c>
      <c r="Q22" s="84">
        <f>'BAR BB| Open rates'!Q22*0.9*0.9</f>
        <v>27054</v>
      </c>
      <c r="R22" s="84">
        <f>'BAR BB| Open rates'!R22*0.9*0.9</f>
        <v>27054</v>
      </c>
      <c r="S22" s="84">
        <f>'BAR BB| Open rates'!S22*0.9*0.9</f>
        <v>24786</v>
      </c>
      <c r="T22" s="84">
        <f>'BAR BB| Open rates'!T22*0.9*0.9</f>
        <v>27054</v>
      </c>
      <c r="U22" s="84">
        <f>'BAR BB| Open rates'!U22*0.9*0.9</f>
        <v>24786</v>
      </c>
      <c r="V22" s="84">
        <f>'BAR BB| Open rates'!V22*0.9*0.9</f>
        <v>23814</v>
      </c>
      <c r="W22" s="84">
        <f>'BAR BB| Open rates'!W22*0.9*0.9</f>
        <v>14904</v>
      </c>
      <c r="X22" s="84">
        <f>'BAR BB| Open rates'!X22*0.9*0.9</f>
        <v>13041</v>
      </c>
      <c r="Y22" s="84">
        <f>'BAR BB| Open rates'!Y22*0.9*0.9</f>
        <v>13851</v>
      </c>
      <c r="Z22" s="84">
        <f>'BAR BB| Open rates'!Z22*0.9*0.9</f>
        <v>13041</v>
      </c>
      <c r="AA22" s="84">
        <f>'BAR BB| Open rates'!AA22*0.9*0.9</f>
        <v>13851</v>
      </c>
      <c r="AB22" s="84">
        <f>'BAR BB| Open rates'!AB22*0.9*0.9</f>
        <v>13041</v>
      </c>
      <c r="AC22" s="84">
        <f>'BAR BB| Open rates'!AC22*0.9*0.9</f>
        <v>13041</v>
      </c>
      <c r="AD22" s="84">
        <f>'BAR BB| Open rates'!AD22*0.9*0.9</f>
        <v>13284</v>
      </c>
      <c r="AE22" s="84">
        <f>'BAR BB| Open rates'!AE22*0.9*0.9</f>
        <v>14175</v>
      </c>
      <c r="AF22" s="84">
        <f>'BAR BB| Open rates'!AF22*0.9*0.9</f>
        <v>13041</v>
      </c>
      <c r="AG22" s="84">
        <f>'BAR BB| Open rates'!AG22*0.9*0.9</f>
        <v>14175</v>
      </c>
      <c r="AH22" s="84">
        <f>'BAR BB| Open rates'!AH22*0.9*0.9</f>
        <v>13041</v>
      </c>
      <c r="AI22" s="84">
        <f>'BAR BB| Open rates'!AI22*0.9*0.9</f>
        <v>13851</v>
      </c>
      <c r="AJ22" s="84">
        <f>'BAR BB| Open rates'!AJ22*0.9*0.9</f>
        <v>13041</v>
      </c>
      <c r="AK22" s="84">
        <f>'BAR BB| Open rates'!AK22*0.9*0.9</f>
        <v>13851</v>
      </c>
      <c r="AL22" s="84">
        <f>'BAR BB| Open rates'!AL22*0.9*0.9</f>
        <v>13041</v>
      </c>
      <c r="AM22" s="84">
        <f>'BAR BB| Open rates'!AM22*0.9*0.9</f>
        <v>15876</v>
      </c>
      <c r="AN22" s="84">
        <f>'BAR BB| Open rates'!AN22*0.9*0.9</f>
        <v>15876</v>
      </c>
      <c r="AO22" s="84">
        <f>'BAR BB| Open rates'!AO22*0.9*0.9</f>
        <v>14175</v>
      </c>
      <c r="AP22" s="84">
        <f>'BAR BB| Open rates'!AP22*0.9*0.9</f>
        <v>15876</v>
      </c>
      <c r="AQ22" s="84">
        <f>'BAR BB| Open rates'!AQ22*0.9*0.9</f>
        <v>14175</v>
      </c>
      <c r="AR22" s="84">
        <f>'BAR BB| Open rates'!AR22*0.9*0.9</f>
        <v>14175</v>
      </c>
      <c r="AS22" s="84">
        <f>'BAR BB| Open rates'!AS22*0.9*0.9</f>
        <v>13365</v>
      </c>
      <c r="AT22" s="84">
        <f>'BAR BB| Open rates'!AT22*0.9*0.9</f>
        <v>19764</v>
      </c>
      <c r="AU22" s="84">
        <f>'BAR BB| Open rates'!AU22*0.9*0.9</f>
        <v>13365</v>
      </c>
      <c r="AV22" s="84">
        <f>'BAR BB| Open rates'!AV22*0.9*0.9</f>
        <v>24624</v>
      </c>
      <c r="AW22" s="84">
        <f>'BAR BB| Open rates'!AW22*0.9*0.9</f>
        <v>24624</v>
      </c>
      <c r="AX22" s="84">
        <f>'BAR BB| Open rates'!AX22*0.9*0.9</f>
        <v>23004</v>
      </c>
      <c r="AY22" s="84">
        <f>'BAR BB| Open rates'!AY22*0.9*0.9</f>
        <v>23004</v>
      </c>
      <c r="AZ22" s="84">
        <f>'BAR BB| Open rates'!AZ22*0.9*0.9</f>
        <v>23004</v>
      </c>
      <c r="BA22" s="84">
        <f>'BAR BB| Open rates'!BA22*0.9*0.9</f>
        <v>23004</v>
      </c>
      <c r="BB22" s="84">
        <f>'BAR BB| Open rates'!BB22*0.9*0.9</f>
        <v>23004</v>
      </c>
      <c r="BC22" s="84">
        <f>'BAR BB| Open rates'!BC22*0.9*0.9</f>
        <v>23004</v>
      </c>
      <c r="BD22" s="84">
        <f>'BAR BB| Open rates'!BD22*0.9*0.9</f>
        <v>23004</v>
      </c>
      <c r="BE22" s="84">
        <f>'BAR BB| Open rates'!BE22*0.9*0.9</f>
        <v>23004</v>
      </c>
      <c r="BF22" s="84">
        <f>'BAR BB| Open rates'!BF22*0.9*0.9</f>
        <v>23004</v>
      </c>
      <c r="BG22" s="84">
        <f>'BAR BB| Open rates'!BG22*0.9*0.9</f>
        <v>22194</v>
      </c>
      <c r="BH22" s="84">
        <f>'BAR BB| Open rates'!BH22*0.9*0.9</f>
        <v>22194</v>
      </c>
      <c r="BI22" s="84">
        <f>'BAR BB| Open rates'!BI22*0.9*0.9</f>
        <v>22194</v>
      </c>
    </row>
    <row r="23" spans="1:61" s="14" customFormat="1" ht="12" customHeight="1" x14ac:dyDescent="0.2">
      <c r="A23" s="42">
        <v>3</v>
      </c>
      <c r="B23" s="84">
        <f>'BAR BB| Open rates'!B23*0.9*0.9</f>
        <v>53379</v>
      </c>
      <c r="C23" s="84">
        <f>'BAR BB| Open rates'!C23*0.9*0.9</f>
        <v>53379</v>
      </c>
      <c r="D23" s="84">
        <f>'BAR BB| Open rates'!D23*0.9*0.9</f>
        <v>53379</v>
      </c>
      <c r="E23" s="84">
        <f>'BAR BB| Open rates'!E23*0.9*0.9</f>
        <v>53379</v>
      </c>
      <c r="F23" s="84">
        <f>'BAR BB| Open rates'!F23*0.9*0.9</f>
        <v>53379</v>
      </c>
      <c r="G23" s="84">
        <f>'BAR BB| Open rates'!G23*0.9*0.9</f>
        <v>53379</v>
      </c>
      <c r="H23" s="84">
        <f>'BAR BB| Open rates'!H23*0.9*0.9</f>
        <v>50139</v>
      </c>
      <c r="I23" s="84">
        <f>'BAR BB| Open rates'!I23*0.9*0.9</f>
        <v>49329</v>
      </c>
      <c r="J23" s="84">
        <f>'BAR BB| Open rates'!J23*0.9*0.9</f>
        <v>50139</v>
      </c>
      <c r="K23" s="84">
        <f>'BAR BB| Open rates'!K23*0.9*0.9</f>
        <v>37989</v>
      </c>
      <c r="L23" s="84">
        <f>'BAR BB| Open rates'!L23*0.9*0.9</f>
        <v>33939</v>
      </c>
      <c r="M23" s="84">
        <f>'BAR BB| Open rates'!M23*0.9*0.9</f>
        <v>36369</v>
      </c>
      <c r="N23" s="84">
        <f>'BAR BB| Open rates'!N23*0.9*0.9</f>
        <v>36369</v>
      </c>
      <c r="O23" s="84">
        <f>'BAR BB| Open rates'!O23*0.9*0.9</f>
        <v>31509</v>
      </c>
      <c r="P23" s="84">
        <f>'BAR BB| Open rates'!P23*0.9*0.9</f>
        <v>31509</v>
      </c>
      <c r="Q23" s="84">
        <f>'BAR BB| Open rates'!Q23*0.9*0.9</f>
        <v>28269</v>
      </c>
      <c r="R23" s="84">
        <f>'BAR BB| Open rates'!R23*0.9*0.9</f>
        <v>28269</v>
      </c>
      <c r="S23" s="84">
        <f>'BAR BB| Open rates'!S23*0.9*0.9</f>
        <v>26001</v>
      </c>
      <c r="T23" s="84">
        <f>'BAR BB| Open rates'!T23*0.9*0.9</f>
        <v>28269</v>
      </c>
      <c r="U23" s="84">
        <f>'BAR BB| Open rates'!U23*0.9*0.9</f>
        <v>26001</v>
      </c>
      <c r="V23" s="84">
        <f>'BAR BB| Open rates'!V23*0.9*0.9</f>
        <v>25029</v>
      </c>
      <c r="W23" s="84">
        <f>'BAR BB| Open rates'!W23*0.9*0.9</f>
        <v>16119</v>
      </c>
      <c r="X23" s="84">
        <f>'BAR BB| Open rates'!X23*0.9*0.9</f>
        <v>14256</v>
      </c>
      <c r="Y23" s="84">
        <f>'BAR BB| Open rates'!Y23*0.9*0.9</f>
        <v>15066</v>
      </c>
      <c r="Z23" s="84">
        <f>'BAR BB| Open rates'!Z23*0.9*0.9</f>
        <v>14256</v>
      </c>
      <c r="AA23" s="84">
        <f>'BAR BB| Open rates'!AA23*0.9*0.9</f>
        <v>15066</v>
      </c>
      <c r="AB23" s="84">
        <f>'BAR BB| Open rates'!AB23*0.9*0.9</f>
        <v>14256</v>
      </c>
      <c r="AC23" s="84">
        <f>'BAR BB| Open rates'!AC23*0.9*0.9</f>
        <v>14256</v>
      </c>
      <c r="AD23" s="84">
        <f>'BAR BB| Open rates'!AD23*0.9*0.9</f>
        <v>14499</v>
      </c>
      <c r="AE23" s="84">
        <f>'BAR BB| Open rates'!AE23*0.9*0.9</f>
        <v>15390</v>
      </c>
      <c r="AF23" s="84">
        <f>'BAR BB| Open rates'!AF23*0.9*0.9</f>
        <v>14256</v>
      </c>
      <c r="AG23" s="84">
        <f>'BAR BB| Open rates'!AG23*0.9*0.9</f>
        <v>15390</v>
      </c>
      <c r="AH23" s="84">
        <f>'BAR BB| Open rates'!AH23*0.9*0.9</f>
        <v>14256</v>
      </c>
      <c r="AI23" s="84">
        <f>'BAR BB| Open rates'!AI23*0.9*0.9</f>
        <v>15066</v>
      </c>
      <c r="AJ23" s="84">
        <f>'BAR BB| Open rates'!AJ23*0.9*0.9</f>
        <v>14256</v>
      </c>
      <c r="AK23" s="84">
        <f>'BAR BB| Open rates'!AK23*0.9*0.9</f>
        <v>15066</v>
      </c>
      <c r="AL23" s="84">
        <f>'BAR BB| Open rates'!AL23*0.9*0.9</f>
        <v>14256</v>
      </c>
      <c r="AM23" s="84">
        <f>'BAR BB| Open rates'!AM23*0.9*0.9</f>
        <v>17091</v>
      </c>
      <c r="AN23" s="84">
        <f>'BAR BB| Open rates'!AN23*0.9*0.9</f>
        <v>17091</v>
      </c>
      <c r="AO23" s="84">
        <f>'BAR BB| Open rates'!AO23*0.9*0.9</f>
        <v>15390</v>
      </c>
      <c r="AP23" s="84">
        <f>'BAR BB| Open rates'!AP23*0.9*0.9</f>
        <v>17091</v>
      </c>
      <c r="AQ23" s="84">
        <f>'BAR BB| Open rates'!AQ23*0.9*0.9</f>
        <v>15390</v>
      </c>
      <c r="AR23" s="84">
        <f>'BAR BB| Open rates'!AR23*0.9*0.9</f>
        <v>15390</v>
      </c>
      <c r="AS23" s="84">
        <f>'BAR BB| Open rates'!AS23*0.9*0.9</f>
        <v>14580</v>
      </c>
      <c r="AT23" s="84">
        <f>'BAR BB| Open rates'!AT23*0.9*0.9</f>
        <v>20979</v>
      </c>
      <c r="AU23" s="84">
        <f>'BAR BB| Open rates'!AU23*0.9*0.9</f>
        <v>14580</v>
      </c>
      <c r="AV23" s="84">
        <f>'BAR BB| Open rates'!AV23*0.9*0.9</f>
        <v>25839</v>
      </c>
      <c r="AW23" s="84">
        <f>'BAR BB| Open rates'!AW23*0.9*0.9</f>
        <v>25839</v>
      </c>
      <c r="AX23" s="84">
        <f>'BAR BB| Open rates'!AX23*0.9*0.9</f>
        <v>24219</v>
      </c>
      <c r="AY23" s="84">
        <f>'BAR BB| Open rates'!AY23*0.9*0.9</f>
        <v>24219</v>
      </c>
      <c r="AZ23" s="84">
        <f>'BAR BB| Open rates'!AZ23*0.9*0.9</f>
        <v>24219</v>
      </c>
      <c r="BA23" s="84">
        <f>'BAR BB| Open rates'!BA23*0.9*0.9</f>
        <v>24219</v>
      </c>
      <c r="BB23" s="84">
        <f>'BAR BB| Open rates'!BB23*0.9*0.9</f>
        <v>24219</v>
      </c>
      <c r="BC23" s="84">
        <f>'BAR BB| Open rates'!BC23*0.9*0.9</f>
        <v>24219</v>
      </c>
      <c r="BD23" s="84">
        <f>'BAR BB| Open rates'!BD23*0.9*0.9</f>
        <v>24219</v>
      </c>
      <c r="BE23" s="84">
        <f>'BAR BB| Open rates'!BE23*0.9*0.9</f>
        <v>24219</v>
      </c>
      <c r="BF23" s="84">
        <f>'BAR BB| Open rates'!BF23*0.9*0.9</f>
        <v>24219</v>
      </c>
      <c r="BG23" s="84">
        <f>'BAR BB| Open rates'!BG23*0.9*0.9</f>
        <v>23409</v>
      </c>
      <c r="BH23" s="84">
        <f>'BAR BB| Open rates'!BH23*0.9*0.9</f>
        <v>23409</v>
      </c>
      <c r="BI23" s="84">
        <f>'BAR BB| Open rates'!BI23*0.9*0.9</f>
        <v>23409</v>
      </c>
    </row>
    <row r="24" spans="1:61" s="14" customFormat="1" ht="12" customHeight="1" x14ac:dyDescent="0.2">
      <c r="A24" s="42">
        <v>4</v>
      </c>
      <c r="B24" s="84">
        <f>'BAR BB| Open rates'!B24*0.9*0.9</f>
        <v>54594</v>
      </c>
      <c r="C24" s="84">
        <f>'BAR BB| Open rates'!C24*0.9*0.9</f>
        <v>54594</v>
      </c>
      <c r="D24" s="84">
        <f>'BAR BB| Open rates'!D24*0.9*0.9</f>
        <v>54594</v>
      </c>
      <c r="E24" s="84">
        <f>'BAR BB| Open rates'!E24*0.9*0.9</f>
        <v>54594</v>
      </c>
      <c r="F24" s="84">
        <f>'BAR BB| Open rates'!F24*0.9*0.9</f>
        <v>54594</v>
      </c>
      <c r="G24" s="84">
        <f>'BAR BB| Open rates'!G24*0.9*0.9</f>
        <v>54594</v>
      </c>
      <c r="H24" s="84">
        <f>'BAR BB| Open rates'!H24*0.9*0.9</f>
        <v>51354</v>
      </c>
      <c r="I24" s="84">
        <f>'BAR BB| Open rates'!I24*0.9*0.9</f>
        <v>50544</v>
      </c>
      <c r="J24" s="84">
        <f>'BAR BB| Open rates'!J24*0.9*0.9</f>
        <v>51354</v>
      </c>
      <c r="K24" s="84">
        <f>'BAR BB| Open rates'!K24*0.9*0.9</f>
        <v>39204</v>
      </c>
      <c r="L24" s="84">
        <f>'BAR BB| Open rates'!L24*0.9*0.9</f>
        <v>35154</v>
      </c>
      <c r="M24" s="84">
        <f>'BAR BB| Open rates'!M24*0.9*0.9</f>
        <v>37584</v>
      </c>
      <c r="N24" s="84">
        <f>'BAR BB| Open rates'!N24*0.9*0.9</f>
        <v>37584</v>
      </c>
      <c r="O24" s="84">
        <f>'BAR BB| Open rates'!O24*0.9*0.9</f>
        <v>32724</v>
      </c>
      <c r="P24" s="84">
        <f>'BAR BB| Open rates'!P24*0.9*0.9</f>
        <v>32724</v>
      </c>
      <c r="Q24" s="84">
        <f>'BAR BB| Open rates'!Q24*0.9*0.9</f>
        <v>29484</v>
      </c>
      <c r="R24" s="84">
        <f>'BAR BB| Open rates'!R24*0.9*0.9</f>
        <v>29484</v>
      </c>
      <c r="S24" s="84">
        <f>'BAR BB| Open rates'!S24*0.9*0.9</f>
        <v>27216</v>
      </c>
      <c r="T24" s="84">
        <f>'BAR BB| Open rates'!T24*0.9*0.9</f>
        <v>29484</v>
      </c>
      <c r="U24" s="84">
        <f>'BAR BB| Open rates'!U24*0.9*0.9</f>
        <v>27216</v>
      </c>
      <c r="V24" s="84">
        <f>'BAR BB| Open rates'!V24*0.9*0.9</f>
        <v>26244</v>
      </c>
      <c r="W24" s="84">
        <f>'BAR BB| Open rates'!W24*0.9*0.9</f>
        <v>17334</v>
      </c>
      <c r="X24" s="84">
        <f>'BAR BB| Open rates'!X24*0.9*0.9</f>
        <v>15471</v>
      </c>
      <c r="Y24" s="84">
        <f>'BAR BB| Open rates'!Y24*0.9*0.9</f>
        <v>16281</v>
      </c>
      <c r="Z24" s="84">
        <f>'BAR BB| Open rates'!Z24*0.9*0.9</f>
        <v>15471</v>
      </c>
      <c r="AA24" s="84">
        <f>'BAR BB| Open rates'!AA24*0.9*0.9</f>
        <v>16281</v>
      </c>
      <c r="AB24" s="84">
        <f>'BAR BB| Open rates'!AB24*0.9*0.9</f>
        <v>15471</v>
      </c>
      <c r="AC24" s="84">
        <f>'BAR BB| Open rates'!AC24*0.9*0.9</f>
        <v>15471</v>
      </c>
      <c r="AD24" s="84">
        <f>'BAR BB| Open rates'!AD24*0.9*0.9</f>
        <v>15714</v>
      </c>
      <c r="AE24" s="84">
        <f>'BAR BB| Open rates'!AE24*0.9*0.9</f>
        <v>16605</v>
      </c>
      <c r="AF24" s="84">
        <f>'BAR BB| Open rates'!AF24*0.9*0.9</f>
        <v>15471</v>
      </c>
      <c r="AG24" s="84">
        <f>'BAR BB| Open rates'!AG24*0.9*0.9</f>
        <v>16605</v>
      </c>
      <c r="AH24" s="84">
        <f>'BAR BB| Open rates'!AH24*0.9*0.9</f>
        <v>15471</v>
      </c>
      <c r="AI24" s="84">
        <f>'BAR BB| Open rates'!AI24*0.9*0.9</f>
        <v>16281</v>
      </c>
      <c r="AJ24" s="84">
        <f>'BAR BB| Open rates'!AJ24*0.9*0.9</f>
        <v>15471</v>
      </c>
      <c r="AK24" s="84">
        <f>'BAR BB| Open rates'!AK24*0.9*0.9</f>
        <v>16281</v>
      </c>
      <c r="AL24" s="84">
        <f>'BAR BB| Open rates'!AL24*0.9*0.9</f>
        <v>15471</v>
      </c>
      <c r="AM24" s="84">
        <f>'BAR BB| Open rates'!AM24*0.9*0.9</f>
        <v>18306</v>
      </c>
      <c r="AN24" s="84">
        <f>'BAR BB| Open rates'!AN24*0.9*0.9</f>
        <v>18306</v>
      </c>
      <c r="AO24" s="84">
        <f>'BAR BB| Open rates'!AO24*0.9*0.9</f>
        <v>16605</v>
      </c>
      <c r="AP24" s="84">
        <f>'BAR BB| Open rates'!AP24*0.9*0.9</f>
        <v>18306</v>
      </c>
      <c r="AQ24" s="84">
        <f>'BAR BB| Open rates'!AQ24*0.9*0.9</f>
        <v>16605</v>
      </c>
      <c r="AR24" s="84">
        <f>'BAR BB| Open rates'!AR24*0.9*0.9</f>
        <v>16605</v>
      </c>
      <c r="AS24" s="84">
        <f>'BAR BB| Open rates'!AS24*0.9*0.9</f>
        <v>15795</v>
      </c>
      <c r="AT24" s="84">
        <f>'BAR BB| Open rates'!AT24*0.9*0.9</f>
        <v>22194</v>
      </c>
      <c r="AU24" s="84">
        <f>'BAR BB| Open rates'!AU24*0.9*0.9</f>
        <v>15795</v>
      </c>
      <c r="AV24" s="84">
        <f>'BAR BB| Open rates'!AV24*0.9*0.9</f>
        <v>27054</v>
      </c>
      <c r="AW24" s="84">
        <f>'BAR BB| Open rates'!AW24*0.9*0.9</f>
        <v>27054</v>
      </c>
      <c r="AX24" s="84">
        <f>'BAR BB| Open rates'!AX24*0.9*0.9</f>
        <v>25434</v>
      </c>
      <c r="AY24" s="84">
        <f>'BAR BB| Open rates'!AY24*0.9*0.9</f>
        <v>25434</v>
      </c>
      <c r="AZ24" s="84">
        <f>'BAR BB| Open rates'!AZ24*0.9*0.9</f>
        <v>25434</v>
      </c>
      <c r="BA24" s="84">
        <f>'BAR BB| Open rates'!BA24*0.9*0.9</f>
        <v>25434</v>
      </c>
      <c r="BB24" s="84">
        <f>'BAR BB| Open rates'!BB24*0.9*0.9</f>
        <v>25434</v>
      </c>
      <c r="BC24" s="84">
        <f>'BAR BB| Open rates'!BC24*0.9*0.9</f>
        <v>25434</v>
      </c>
      <c r="BD24" s="84">
        <f>'BAR BB| Open rates'!BD24*0.9*0.9</f>
        <v>25434</v>
      </c>
      <c r="BE24" s="84">
        <f>'BAR BB| Open rates'!BE24*0.9*0.9</f>
        <v>25434</v>
      </c>
      <c r="BF24" s="84">
        <f>'BAR BB| Open rates'!BF24*0.9*0.9</f>
        <v>25434</v>
      </c>
      <c r="BG24" s="84">
        <f>'BAR BB| Open rates'!BG24*0.9*0.9</f>
        <v>24624</v>
      </c>
      <c r="BH24" s="84">
        <f>'BAR BB| Open rates'!BH24*0.9*0.9</f>
        <v>24624</v>
      </c>
      <c r="BI24" s="84">
        <f>'BAR BB| Open rates'!BI24*0.9*0.9</f>
        <v>24624</v>
      </c>
    </row>
    <row r="25" spans="1:6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row>
    <row r="26" spans="1:61" s="14" customFormat="1" ht="12" customHeight="1" x14ac:dyDescent="0.2">
      <c r="A26" s="42">
        <v>1</v>
      </c>
      <c r="B26" s="84">
        <f>'BAR BB| Open rates'!B26*0.9*0.9</f>
        <v>67149</v>
      </c>
      <c r="C26" s="84">
        <f>'BAR BB| Open rates'!C26*0.9*0.9</f>
        <v>67149</v>
      </c>
      <c r="D26" s="84">
        <f>'BAR BB| Open rates'!D26*0.9*0.9</f>
        <v>67149</v>
      </c>
      <c r="E26" s="84">
        <f>'BAR BB| Open rates'!E26*0.9*0.9</f>
        <v>67149</v>
      </c>
      <c r="F26" s="84">
        <f>'BAR BB| Open rates'!F26*0.9*0.9</f>
        <v>67149</v>
      </c>
      <c r="G26" s="84">
        <f>'BAR BB| Open rates'!G26*0.9*0.9</f>
        <v>67149</v>
      </c>
      <c r="H26" s="84">
        <f>'BAR BB| Open rates'!H26*0.9*0.9</f>
        <v>63909</v>
      </c>
      <c r="I26" s="84">
        <f>'BAR BB| Open rates'!I26*0.9*0.9</f>
        <v>63099</v>
      </c>
      <c r="J26" s="84">
        <f>'BAR BB| Open rates'!J26*0.9*0.9</f>
        <v>63909</v>
      </c>
      <c r="K26" s="84">
        <f>'BAR BB| Open rates'!K26*0.9*0.9</f>
        <v>43659</v>
      </c>
      <c r="L26" s="84">
        <f>'BAR BB| Open rates'!L26*0.9*0.9</f>
        <v>39609</v>
      </c>
      <c r="M26" s="84">
        <f>'BAR BB| Open rates'!M26*0.9*0.9</f>
        <v>42039</v>
      </c>
      <c r="N26" s="84">
        <f>'BAR BB| Open rates'!N26*0.9*0.9</f>
        <v>42039</v>
      </c>
      <c r="O26" s="84">
        <f>'BAR BB| Open rates'!O26*0.9*0.9</f>
        <v>37179</v>
      </c>
      <c r="P26" s="84">
        <f>'BAR BB| Open rates'!P26*0.9*0.9</f>
        <v>37179</v>
      </c>
      <c r="Q26" s="84">
        <f>'BAR BB| Open rates'!Q26*0.9*0.9</f>
        <v>33939</v>
      </c>
      <c r="R26" s="84">
        <f>'BAR BB| Open rates'!R26*0.9*0.9</f>
        <v>33939</v>
      </c>
      <c r="S26" s="84">
        <f>'BAR BB| Open rates'!S26*0.9*0.9</f>
        <v>31671</v>
      </c>
      <c r="T26" s="84">
        <f>'BAR BB| Open rates'!T26*0.9*0.9</f>
        <v>33939</v>
      </c>
      <c r="U26" s="84">
        <f>'BAR BB| Open rates'!U26*0.9*0.9</f>
        <v>31671</v>
      </c>
      <c r="V26" s="84">
        <f>'BAR BB| Open rates'!V26*0.9*0.9</f>
        <v>30699</v>
      </c>
      <c r="W26" s="84">
        <f>'BAR BB| Open rates'!W26*0.9*0.9</f>
        <v>18549</v>
      </c>
      <c r="X26" s="84">
        <f>'BAR BB| Open rates'!X26*0.9*0.9</f>
        <v>16686</v>
      </c>
      <c r="Y26" s="84">
        <f>'BAR BB| Open rates'!Y26*0.9*0.9</f>
        <v>17496</v>
      </c>
      <c r="Z26" s="84">
        <f>'BAR BB| Open rates'!Z26*0.9*0.9</f>
        <v>16686</v>
      </c>
      <c r="AA26" s="84">
        <f>'BAR BB| Open rates'!AA26*0.9*0.9</f>
        <v>17496</v>
      </c>
      <c r="AB26" s="84">
        <f>'BAR BB| Open rates'!AB26*0.9*0.9</f>
        <v>16686</v>
      </c>
      <c r="AC26" s="84">
        <f>'BAR BB| Open rates'!AC26*0.9*0.9</f>
        <v>16686</v>
      </c>
      <c r="AD26" s="84">
        <f>'BAR BB| Open rates'!AD26*0.9*0.9</f>
        <v>16929</v>
      </c>
      <c r="AE26" s="84">
        <f>'BAR BB| Open rates'!AE26*0.9*0.9</f>
        <v>17820</v>
      </c>
      <c r="AF26" s="84">
        <f>'BAR BB| Open rates'!AF26*0.9*0.9</f>
        <v>16686</v>
      </c>
      <c r="AG26" s="84">
        <f>'BAR BB| Open rates'!AG26*0.9*0.9</f>
        <v>17820</v>
      </c>
      <c r="AH26" s="84">
        <f>'BAR BB| Open rates'!AH26*0.9*0.9</f>
        <v>16686</v>
      </c>
      <c r="AI26" s="84">
        <f>'BAR BB| Open rates'!AI26*0.9*0.9</f>
        <v>17496</v>
      </c>
      <c r="AJ26" s="84">
        <f>'BAR BB| Open rates'!AJ26*0.9*0.9</f>
        <v>16686</v>
      </c>
      <c r="AK26" s="84">
        <f>'BAR BB| Open rates'!AK26*0.9*0.9</f>
        <v>17496</v>
      </c>
      <c r="AL26" s="84">
        <f>'BAR BB| Open rates'!AL26*0.9*0.9</f>
        <v>16686</v>
      </c>
      <c r="AM26" s="84">
        <f>'BAR BB| Open rates'!AM26*0.9*0.9</f>
        <v>19521</v>
      </c>
      <c r="AN26" s="84">
        <f>'BAR BB| Open rates'!AN26*0.9*0.9</f>
        <v>19521</v>
      </c>
      <c r="AO26" s="84">
        <f>'BAR BB| Open rates'!AO26*0.9*0.9</f>
        <v>17820</v>
      </c>
      <c r="AP26" s="84">
        <f>'BAR BB| Open rates'!AP26*0.9*0.9</f>
        <v>19521</v>
      </c>
      <c r="AQ26" s="84">
        <f>'BAR BB| Open rates'!AQ26*0.9*0.9</f>
        <v>17820</v>
      </c>
      <c r="AR26" s="84">
        <f>'BAR BB| Open rates'!AR26*0.9*0.9</f>
        <v>17820</v>
      </c>
      <c r="AS26" s="84">
        <f>'BAR BB| Open rates'!AS26*0.9*0.9</f>
        <v>17010</v>
      </c>
      <c r="AT26" s="84">
        <f>'BAR BB| Open rates'!AT26*0.9*0.9</f>
        <v>23409</v>
      </c>
      <c r="AU26" s="84">
        <f>'BAR BB| Open rates'!AU26*0.9*0.9</f>
        <v>17010</v>
      </c>
      <c r="AV26" s="84">
        <f>'BAR BB| Open rates'!AV26*0.9*0.9</f>
        <v>29079</v>
      </c>
      <c r="AW26" s="84">
        <f>'BAR BB| Open rates'!AW26*0.9*0.9</f>
        <v>29079</v>
      </c>
      <c r="AX26" s="84">
        <f>'BAR BB| Open rates'!AX26*0.9*0.9</f>
        <v>27459</v>
      </c>
      <c r="AY26" s="84">
        <f>'BAR BB| Open rates'!AY26*0.9*0.9</f>
        <v>27459</v>
      </c>
      <c r="AZ26" s="84">
        <f>'BAR BB| Open rates'!AZ26*0.9*0.9</f>
        <v>27459</v>
      </c>
      <c r="BA26" s="84">
        <f>'BAR BB| Open rates'!BA26*0.9*0.9</f>
        <v>27459</v>
      </c>
      <c r="BB26" s="84">
        <f>'BAR BB| Open rates'!BB26*0.9*0.9</f>
        <v>27459</v>
      </c>
      <c r="BC26" s="84">
        <f>'BAR BB| Open rates'!BC26*0.9*0.9</f>
        <v>27459</v>
      </c>
      <c r="BD26" s="84">
        <f>'BAR BB| Open rates'!BD26*0.9*0.9</f>
        <v>27459</v>
      </c>
      <c r="BE26" s="84">
        <f>'BAR BB| Open rates'!BE26*0.9*0.9</f>
        <v>27459</v>
      </c>
      <c r="BF26" s="84">
        <f>'BAR BB| Open rates'!BF26*0.9*0.9</f>
        <v>27459</v>
      </c>
      <c r="BG26" s="84">
        <f>'BAR BB| Open rates'!BG26*0.9*0.9</f>
        <v>26649</v>
      </c>
      <c r="BH26" s="84">
        <f>'BAR BB| Open rates'!BH26*0.9*0.9</f>
        <v>26649</v>
      </c>
      <c r="BI26" s="84">
        <f>'BAR BB| Open rates'!BI26*0.9*0.9</f>
        <v>26649</v>
      </c>
    </row>
    <row r="27" spans="1:61" s="14" customFormat="1" ht="12" customHeight="1" x14ac:dyDescent="0.2">
      <c r="A27" s="42">
        <v>2</v>
      </c>
      <c r="B27" s="84">
        <f>'BAR BB| Open rates'!B27*0.9*0.9</f>
        <v>68364</v>
      </c>
      <c r="C27" s="84">
        <f>'BAR BB| Open rates'!C27*0.9*0.9</f>
        <v>68364</v>
      </c>
      <c r="D27" s="84">
        <f>'BAR BB| Open rates'!D27*0.9*0.9</f>
        <v>68364</v>
      </c>
      <c r="E27" s="84">
        <f>'BAR BB| Open rates'!E27*0.9*0.9</f>
        <v>68364</v>
      </c>
      <c r="F27" s="84">
        <f>'BAR BB| Open rates'!F27*0.9*0.9</f>
        <v>68364</v>
      </c>
      <c r="G27" s="84">
        <f>'BAR BB| Open rates'!G27*0.9*0.9</f>
        <v>68364</v>
      </c>
      <c r="H27" s="84">
        <f>'BAR BB| Open rates'!H27*0.9*0.9</f>
        <v>65124</v>
      </c>
      <c r="I27" s="84">
        <f>'BAR BB| Open rates'!I27*0.9*0.9</f>
        <v>64314</v>
      </c>
      <c r="J27" s="84">
        <f>'BAR BB| Open rates'!J27*0.9*0.9</f>
        <v>65124</v>
      </c>
      <c r="K27" s="84">
        <f>'BAR BB| Open rates'!K27*0.9*0.9</f>
        <v>44874</v>
      </c>
      <c r="L27" s="84">
        <f>'BAR BB| Open rates'!L27*0.9*0.9</f>
        <v>40824</v>
      </c>
      <c r="M27" s="84">
        <f>'BAR BB| Open rates'!M27*0.9*0.9</f>
        <v>43254</v>
      </c>
      <c r="N27" s="84">
        <f>'BAR BB| Open rates'!N27*0.9*0.9</f>
        <v>43254</v>
      </c>
      <c r="O27" s="84">
        <f>'BAR BB| Open rates'!O27*0.9*0.9</f>
        <v>38394</v>
      </c>
      <c r="P27" s="84">
        <f>'BAR BB| Open rates'!P27*0.9*0.9</f>
        <v>38394</v>
      </c>
      <c r="Q27" s="84">
        <f>'BAR BB| Open rates'!Q27*0.9*0.9</f>
        <v>35154</v>
      </c>
      <c r="R27" s="84">
        <f>'BAR BB| Open rates'!R27*0.9*0.9</f>
        <v>35154</v>
      </c>
      <c r="S27" s="84">
        <f>'BAR BB| Open rates'!S27*0.9*0.9</f>
        <v>32886</v>
      </c>
      <c r="T27" s="84">
        <f>'BAR BB| Open rates'!T27*0.9*0.9</f>
        <v>35154</v>
      </c>
      <c r="U27" s="84">
        <f>'BAR BB| Open rates'!U27*0.9*0.9</f>
        <v>32886</v>
      </c>
      <c r="V27" s="84">
        <f>'BAR BB| Open rates'!V27*0.9*0.9</f>
        <v>31914</v>
      </c>
      <c r="W27" s="84">
        <f>'BAR BB| Open rates'!W27*0.9*0.9</f>
        <v>19764</v>
      </c>
      <c r="X27" s="84">
        <f>'BAR BB| Open rates'!X27*0.9*0.9</f>
        <v>17901</v>
      </c>
      <c r="Y27" s="84">
        <f>'BAR BB| Open rates'!Y27*0.9*0.9</f>
        <v>18711</v>
      </c>
      <c r="Z27" s="84">
        <f>'BAR BB| Open rates'!Z27*0.9*0.9</f>
        <v>17901</v>
      </c>
      <c r="AA27" s="84">
        <f>'BAR BB| Open rates'!AA27*0.9*0.9</f>
        <v>18711</v>
      </c>
      <c r="AB27" s="84">
        <f>'BAR BB| Open rates'!AB27*0.9*0.9</f>
        <v>17901</v>
      </c>
      <c r="AC27" s="84">
        <f>'BAR BB| Open rates'!AC27*0.9*0.9</f>
        <v>17901</v>
      </c>
      <c r="AD27" s="84">
        <f>'BAR BB| Open rates'!AD27*0.9*0.9</f>
        <v>18144</v>
      </c>
      <c r="AE27" s="84">
        <f>'BAR BB| Open rates'!AE27*0.9*0.9</f>
        <v>19035</v>
      </c>
      <c r="AF27" s="84">
        <f>'BAR BB| Open rates'!AF27*0.9*0.9</f>
        <v>17901</v>
      </c>
      <c r="AG27" s="84">
        <f>'BAR BB| Open rates'!AG27*0.9*0.9</f>
        <v>19035</v>
      </c>
      <c r="AH27" s="84">
        <f>'BAR BB| Open rates'!AH27*0.9*0.9</f>
        <v>17901</v>
      </c>
      <c r="AI27" s="84">
        <f>'BAR BB| Open rates'!AI27*0.9*0.9</f>
        <v>18711</v>
      </c>
      <c r="AJ27" s="84">
        <f>'BAR BB| Open rates'!AJ27*0.9*0.9</f>
        <v>17901</v>
      </c>
      <c r="AK27" s="84">
        <f>'BAR BB| Open rates'!AK27*0.9*0.9</f>
        <v>18711</v>
      </c>
      <c r="AL27" s="84">
        <f>'BAR BB| Open rates'!AL27*0.9*0.9</f>
        <v>17901</v>
      </c>
      <c r="AM27" s="84">
        <f>'BAR BB| Open rates'!AM27*0.9*0.9</f>
        <v>20736</v>
      </c>
      <c r="AN27" s="84">
        <f>'BAR BB| Open rates'!AN27*0.9*0.9</f>
        <v>20736</v>
      </c>
      <c r="AO27" s="84">
        <f>'BAR BB| Open rates'!AO27*0.9*0.9</f>
        <v>19035</v>
      </c>
      <c r="AP27" s="84">
        <f>'BAR BB| Open rates'!AP27*0.9*0.9</f>
        <v>20736</v>
      </c>
      <c r="AQ27" s="84">
        <f>'BAR BB| Open rates'!AQ27*0.9*0.9</f>
        <v>19035</v>
      </c>
      <c r="AR27" s="84">
        <f>'BAR BB| Open rates'!AR27*0.9*0.9</f>
        <v>19035</v>
      </c>
      <c r="AS27" s="84">
        <f>'BAR BB| Open rates'!AS27*0.9*0.9</f>
        <v>18225</v>
      </c>
      <c r="AT27" s="84">
        <f>'BAR BB| Open rates'!AT27*0.9*0.9</f>
        <v>24624</v>
      </c>
      <c r="AU27" s="84">
        <f>'BAR BB| Open rates'!AU27*0.9*0.9</f>
        <v>18225</v>
      </c>
      <c r="AV27" s="84">
        <f>'BAR BB| Open rates'!AV27*0.9*0.9</f>
        <v>30294</v>
      </c>
      <c r="AW27" s="84">
        <f>'BAR BB| Open rates'!AW27*0.9*0.9</f>
        <v>30294</v>
      </c>
      <c r="AX27" s="84">
        <f>'BAR BB| Open rates'!AX27*0.9*0.9</f>
        <v>28674</v>
      </c>
      <c r="AY27" s="84">
        <f>'BAR BB| Open rates'!AY27*0.9*0.9</f>
        <v>28674</v>
      </c>
      <c r="AZ27" s="84">
        <f>'BAR BB| Open rates'!AZ27*0.9*0.9</f>
        <v>28674</v>
      </c>
      <c r="BA27" s="84">
        <f>'BAR BB| Open rates'!BA27*0.9*0.9</f>
        <v>28674</v>
      </c>
      <c r="BB27" s="84">
        <f>'BAR BB| Open rates'!BB27*0.9*0.9</f>
        <v>28674</v>
      </c>
      <c r="BC27" s="84">
        <f>'BAR BB| Open rates'!BC27*0.9*0.9</f>
        <v>28674</v>
      </c>
      <c r="BD27" s="84">
        <f>'BAR BB| Open rates'!BD27*0.9*0.9</f>
        <v>28674</v>
      </c>
      <c r="BE27" s="84">
        <f>'BAR BB| Open rates'!BE27*0.9*0.9</f>
        <v>28674</v>
      </c>
      <c r="BF27" s="84">
        <f>'BAR BB| Open rates'!BF27*0.9*0.9</f>
        <v>28674</v>
      </c>
      <c r="BG27" s="84">
        <f>'BAR BB| Open rates'!BG27*0.9*0.9</f>
        <v>27864</v>
      </c>
      <c r="BH27" s="84">
        <f>'BAR BB| Open rates'!BH27*0.9*0.9</f>
        <v>27864</v>
      </c>
      <c r="BI27" s="84">
        <f>'BAR BB| Open rates'!BI27*0.9*0.9</f>
        <v>27864</v>
      </c>
    </row>
    <row r="28" spans="1:61" s="14" customFormat="1" ht="12" customHeight="1" x14ac:dyDescent="0.2">
      <c r="A28" s="42">
        <v>3</v>
      </c>
      <c r="B28" s="84">
        <f>'BAR BB| Open rates'!B28*0.9*0.9</f>
        <v>69579</v>
      </c>
      <c r="C28" s="84">
        <f>'BAR BB| Open rates'!C28*0.9*0.9</f>
        <v>69579</v>
      </c>
      <c r="D28" s="84">
        <f>'BAR BB| Open rates'!D28*0.9*0.9</f>
        <v>69579</v>
      </c>
      <c r="E28" s="84">
        <f>'BAR BB| Open rates'!E28*0.9*0.9</f>
        <v>69579</v>
      </c>
      <c r="F28" s="84">
        <f>'BAR BB| Open rates'!F28*0.9*0.9</f>
        <v>69579</v>
      </c>
      <c r="G28" s="84">
        <f>'BAR BB| Open rates'!G28*0.9*0.9</f>
        <v>69579</v>
      </c>
      <c r="H28" s="84">
        <f>'BAR BB| Open rates'!H28*0.9*0.9</f>
        <v>66339</v>
      </c>
      <c r="I28" s="84">
        <f>'BAR BB| Open rates'!I28*0.9*0.9</f>
        <v>65529</v>
      </c>
      <c r="J28" s="84">
        <f>'BAR BB| Open rates'!J28*0.9*0.9</f>
        <v>66339</v>
      </c>
      <c r="K28" s="84">
        <f>'BAR BB| Open rates'!K28*0.9*0.9</f>
        <v>46089</v>
      </c>
      <c r="L28" s="84">
        <f>'BAR BB| Open rates'!L28*0.9*0.9</f>
        <v>42039</v>
      </c>
      <c r="M28" s="84">
        <f>'BAR BB| Open rates'!M28*0.9*0.9</f>
        <v>44469</v>
      </c>
      <c r="N28" s="84">
        <f>'BAR BB| Open rates'!N28*0.9*0.9</f>
        <v>44469</v>
      </c>
      <c r="O28" s="84">
        <f>'BAR BB| Open rates'!O28*0.9*0.9</f>
        <v>39609</v>
      </c>
      <c r="P28" s="84">
        <f>'BAR BB| Open rates'!P28*0.9*0.9</f>
        <v>39609</v>
      </c>
      <c r="Q28" s="84">
        <f>'BAR BB| Open rates'!Q28*0.9*0.9</f>
        <v>36369</v>
      </c>
      <c r="R28" s="84">
        <f>'BAR BB| Open rates'!R28*0.9*0.9</f>
        <v>36369</v>
      </c>
      <c r="S28" s="84">
        <f>'BAR BB| Open rates'!S28*0.9*0.9</f>
        <v>34101</v>
      </c>
      <c r="T28" s="84">
        <f>'BAR BB| Open rates'!T28*0.9*0.9</f>
        <v>36369</v>
      </c>
      <c r="U28" s="84">
        <f>'BAR BB| Open rates'!U28*0.9*0.9</f>
        <v>34101</v>
      </c>
      <c r="V28" s="84">
        <f>'BAR BB| Open rates'!V28*0.9*0.9</f>
        <v>33129</v>
      </c>
      <c r="W28" s="84">
        <f>'BAR BB| Open rates'!W28*0.9*0.9</f>
        <v>20979</v>
      </c>
      <c r="X28" s="84">
        <f>'BAR BB| Open rates'!X28*0.9*0.9</f>
        <v>19116</v>
      </c>
      <c r="Y28" s="84">
        <f>'BAR BB| Open rates'!Y28*0.9*0.9</f>
        <v>19926</v>
      </c>
      <c r="Z28" s="84">
        <f>'BAR BB| Open rates'!Z28*0.9*0.9</f>
        <v>19116</v>
      </c>
      <c r="AA28" s="84">
        <f>'BAR BB| Open rates'!AA28*0.9*0.9</f>
        <v>19926</v>
      </c>
      <c r="AB28" s="84">
        <f>'BAR BB| Open rates'!AB28*0.9*0.9</f>
        <v>19116</v>
      </c>
      <c r="AC28" s="84">
        <f>'BAR BB| Open rates'!AC28*0.9*0.9</f>
        <v>19116</v>
      </c>
      <c r="AD28" s="84">
        <f>'BAR BB| Open rates'!AD28*0.9*0.9</f>
        <v>19359</v>
      </c>
      <c r="AE28" s="84">
        <f>'BAR BB| Open rates'!AE28*0.9*0.9</f>
        <v>20250</v>
      </c>
      <c r="AF28" s="84">
        <f>'BAR BB| Open rates'!AF28*0.9*0.9</f>
        <v>19116</v>
      </c>
      <c r="AG28" s="84">
        <f>'BAR BB| Open rates'!AG28*0.9*0.9</f>
        <v>20250</v>
      </c>
      <c r="AH28" s="84">
        <f>'BAR BB| Open rates'!AH28*0.9*0.9</f>
        <v>19116</v>
      </c>
      <c r="AI28" s="84">
        <f>'BAR BB| Open rates'!AI28*0.9*0.9</f>
        <v>19926</v>
      </c>
      <c r="AJ28" s="84">
        <f>'BAR BB| Open rates'!AJ28*0.9*0.9</f>
        <v>19116</v>
      </c>
      <c r="AK28" s="84">
        <f>'BAR BB| Open rates'!AK28*0.9*0.9</f>
        <v>19926</v>
      </c>
      <c r="AL28" s="84">
        <f>'BAR BB| Open rates'!AL28*0.9*0.9</f>
        <v>19116</v>
      </c>
      <c r="AM28" s="84">
        <f>'BAR BB| Open rates'!AM28*0.9*0.9</f>
        <v>21951</v>
      </c>
      <c r="AN28" s="84">
        <f>'BAR BB| Open rates'!AN28*0.9*0.9</f>
        <v>21951</v>
      </c>
      <c r="AO28" s="84">
        <f>'BAR BB| Open rates'!AO28*0.9*0.9</f>
        <v>20250</v>
      </c>
      <c r="AP28" s="84">
        <f>'BAR BB| Open rates'!AP28*0.9*0.9</f>
        <v>21951</v>
      </c>
      <c r="AQ28" s="84">
        <f>'BAR BB| Open rates'!AQ28*0.9*0.9</f>
        <v>20250</v>
      </c>
      <c r="AR28" s="84">
        <f>'BAR BB| Open rates'!AR28*0.9*0.9</f>
        <v>20250</v>
      </c>
      <c r="AS28" s="84">
        <f>'BAR BB| Open rates'!AS28*0.9*0.9</f>
        <v>19440</v>
      </c>
      <c r="AT28" s="84">
        <f>'BAR BB| Open rates'!AT28*0.9*0.9</f>
        <v>25839</v>
      </c>
      <c r="AU28" s="84">
        <f>'BAR BB| Open rates'!AU28*0.9*0.9</f>
        <v>19440</v>
      </c>
      <c r="AV28" s="84">
        <f>'BAR BB| Open rates'!AV28*0.9*0.9</f>
        <v>31509</v>
      </c>
      <c r="AW28" s="84">
        <f>'BAR BB| Open rates'!AW28*0.9*0.9</f>
        <v>31509</v>
      </c>
      <c r="AX28" s="84">
        <f>'BAR BB| Open rates'!AX28*0.9*0.9</f>
        <v>29889</v>
      </c>
      <c r="AY28" s="84">
        <f>'BAR BB| Open rates'!AY28*0.9*0.9</f>
        <v>29889</v>
      </c>
      <c r="AZ28" s="84">
        <f>'BAR BB| Open rates'!AZ28*0.9*0.9</f>
        <v>29889</v>
      </c>
      <c r="BA28" s="84">
        <f>'BAR BB| Open rates'!BA28*0.9*0.9</f>
        <v>29889</v>
      </c>
      <c r="BB28" s="84">
        <f>'BAR BB| Open rates'!BB28*0.9*0.9</f>
        <v>29889</v>
      </c>
      <c r="BC28" s="84">
        <f>'BAR BB| Open rates'!BC28*0.9*0.9</f>
        <v>29889</v>
      </c>
      <c r="BD28" s="84">
        <f>'BAR BB| Open rates'!BD28*0.9*0.9</f>
        <v>29889</v>
      </c>
      <c r="BE28" s="84">
        <f>'BAR BB| Open rates'!BE28*0.9*0.9</f>
        <v>29889</v>
      </c>
      <c r="BF28" s="84">
        <f>'BAR BB| Open rates'!BF28*0.9*0.9</f>
        <v>29889</v>
      </c>
      <c r="BG28" s="84">
        <f>'BAR BB| Open rates'!BG28*0.9*0.9</f>
        <v>29079</v>
      </c>
      <c r="BH28" s="84">
        <f>'BAR BB| Open rates'!BH28*0.9*0.9</f>
        <v>29079</v>
      </c>
      <c r="BI28" s="84">
        <f>'BAR BB| Open rates'!BI28*0.9*0.9</f>
        <v>29079</v>
      </c>
    </row>
    <row r="29" spans="1:61" s="14" customFormat="1" ht="12" customHeight="1" x14ac:dyDescent="0.2">
      <c r="A29" s="42">
        <v>4</v>
      </c>
      <c r="B29" s="84">
        <f>'BAR BB| Open rates'!B29*0.9*0.9</f>
        <v>70794</v>
      </c>
      <c r="C29" s="84">
        <f>'BAR BB| Open rates'!C29*0.9*0.9</f>
        <v>70794</v>
      </c>
      <c r="D29" s="84">
        <f>'BAR BB| Open rates'!D29*0.9*0.9</f>
        <v>70794</v>
      </c>
      <c r="E29" s="84">
        <f>'BAR BB| Open rates'!E29*0.9*0.9</f>
        <v>70794</v>
      </c>
      <c r="F29" s="84">
        <f>'BAR BB| Open rates'!F29*0.9*0.9</f>
        <v>70794</v>
      </c>
      <c r="G29" s="84">
        <f>'BAR BB| Open rates'!G29*0.9*0.9</f>
        <v>70794</v>
      </c>
      <c r="H29" s="84">
        <f>'BAR BB| Open rates'!H29*0.9*0.9</f>
        <v>67554</v>
      </c>
      <c r="I29" s="84">
        <f>'BAR BB| Open rates'!I29*0.9*0.9</f>
        <v>66744</v>
      </c>
      <c r="J29" s="84">
        <f>'BAR BB| Open rates'!J29*0.9*0.9</f>
        <v>67554</v>
      </c>
      <c r="K29" s="84">
        <f>'BAR BB| Open rates'!K29*0.9*0.9</f>
        <v>47304</v>
      </c>
      <c r="L29" s="84">
        <f>'BAR BB| Open rates'!L29*0.9*0.9</f>
        <v>43254</v>
      </c>
      <c r="M29" s="84">
        <f>'BAR BB| Open rates'!M29*0.9*0.9</f>
        <v>45684</v>
      </c>
      <c r="N29" s="84">
        <f>'BAR BB| Open rates'!N29*0.9*0.9</f>
        <v>45684</v>
      </c>
      <c r="O29" s="84">
        <f>'BAR BB| Open rates'!O29*0.9*0.9</f>
        <v>40824</v>
      </c>
      <c r="P29" s="84">
        <f>'BAR BB| Open rates'!P29*0.9*0.9</f>
        <v>40824</v>
      </c>
      <c r="Q29" s="84">
        <f>'BAR BB| Open rates'!Q29*0.9*0.9</f>
        <v>37584</v>
      </c>
      <c r="R29" s="84">
        <f>'BAR BB| Open rates'!R29*0.9*0.9</f>
        <v>37584</v>
      </c>
      <c r="S29" s="84">
        <f>'BAR BB| Open rates'!S29*0.9*0.9</f>
        <v>35316</v>
      </c>
      <c r="T29" s="84">
        <f>'BAR BB| Open rates'!T29*0.9*0.9</f>
        <v>37584</v>
      </c>
      <c r="U29" s="84">
        <f>'BAR BB| Open rates'!U29*0.9*0.9</f>
        <v>35316</v>
      </c>
      <c r="V29" s="84">
        <f>'BAR BB| Open rates'!V29*0.9*0.9</f>
        <v>34344</v>
      </c>
      <c r="W29" s="84">
        <f>'BAR BB| Open rates'!W29*0.9*0.9</f>
        <v>22194</v>
      </c>
      <c r="X29" s="84">
        <f>'BAR BB| Open rates'!X29*0.9*0.9</f>
        <v>20331</v>
      </c>
      <c r="Y29" s="84">
        <f>'BAR BB| Open rates'!Y29*0.9*0.9</f>
        <v>21141</v>
      </c>
      <c r="Z29" s="84">
        <f>'BAR BB| Open rates'!Z29*0.9*0.9</f>
        <v>20331</v>
      </c>
      <c r="AA29" s="84">
        <f>'BAR BB| Open rates'!AA29*0.9*0.9</f>
        <v>21141</v>
      </c>
      <c r="AB29" s="84">
        <f>'BAR BB| Open rates'!AB29*0.9*0.9</f>
        <v>20331</v>
      </c>
      <c r="AC29" s="84">
        <f>'BAR BB| Open rates'!AC29*0.9*0.9</f>
        <v>20331</v>
      </c>
      <c r="AD29" s="84">
        <f>'BAR BB| Open rates'!AD29*0.9*0.9</f>
        <v>20574</v>
      </c>
      <c r="AE29" s="84">
        <f>'BAR BB| Open rates'!AE29*0.9*0.9</f>
        <v>21465</v>
      </c>
      <c r="AF29" s="84">
        <f>'BAR BB| Open rates'!AF29*0.9*0.9</f>
        <v>20331</v>
      </c>
      <c r="AG29" s="84">
        <f>'BAR BB| Open rates'!AG29*0.9*0.9</f>
        <v>21465</v>
      </c>
      <c r="AH29" s="84">
        <f>'BAR BB| Open rates'!AH29*0.9*0.9</f>
        <v>20331</v>
      </c>
      <c r="AI29" s="84">
        <f>'BAR BB| Open rates'!AI29*0.9*0.9</f>
        <v>21141</v>
      </c>
      <c r="AJ29" s="84">
        <f>'BAR BB| Open rates'!AJ29*0.9*0.9</f>
        <v>20331</v>
      </c>
      <c r="AK29" s="84">
        <f>'BAR BB| Open rates'!AK29*0.9*0.9</f>
        <v>21141</v>
      </c>
      <c r="AL29" s="84">
        <f>'BAR BB| Open rates'!AL29*0.9*0.9</f>
        <v>20331</v>
      </c>
      <c r="AM29" s="84">
        <f>'BAR BB| Open rates'!AM29*0.9*0.9</f>
        <v>23166</v>
      </c>
      <c r="AN29" s="84">
        <f>'BAR BB| Open rates'!AN29*0.9*0.9</f>
        <v>23166</v>
      </c>
      <c r="AO29" s="84">
        <f>'BAR BB| Open rates'!AO29*0.9*0.9</f>
        <v>21465</v>
      </c>
      <c r="AP29" s="84">
        <f>'BAR BB| Open rates'!AP29*0.9*0.9</f>
        <v>23166</v>
      </c>
      <c r="AQ29" s="84">
        <f>'BAR BB| Open rates'!AQ29*0.9*0.9</f>
        <v>21465</v>
      </c>
      <c r="AR29" s="84">
        <f>'BAR BB| Open rates'!AR29*0.9*0.9</f>
        <v>21465</v>
      </c>
      <c r="AS29" s="84">
        <f>'BAR BB| Open rates'!AS29*0.9*0.9</f>
        <v>20655</v>
      </c>
      <c r="AT29" s="84">
        <f>'BAR BB| Open rates'!AT29*0.9*0.9</f>
        <v>27054</v>
      </c>
      <c r="AU29" s="84">
        <f>'BAR BB| Open rates'!AU29*0.9*0.9</f>
        <v>20655</v>
      </c>
      <c r="AV29" s="84">
        <f>'BAR BB| Open rates'!AV29*0.9*0.9</f>
        <v>32724</v>
      </c>
      <c r="AW29" s="84">
        <f>'BAR BB| Open rates'!AW29*0.9*0.9</f>
        <v>32724</v>
      </c>
      <c r="AX29" s="84">
        <f>'BAR BB| Open rates'!AX29*0.9*0.9</f>
        <v>31104</v>
      </c>
      <c r="AY29" s="84">
        <f>'BAR BB| Open rates'!AY29*0.9*0.9</f>
        <v>31104</v>
      </c>
      <c r="AZ29" s="84">
        <f>'BAR BB| Open rates'!AZ29*0.9*0.9</f>
        <v>31104</v>
      </c>
      <c r="BA29" s="84">
        <f>'BAR BB| Open rates'!BA29*0.9*0.9</f>
        <v>31104</v>
      </c>
      <c r="BB29" s="84">
        <f>'BAR BB| Open rates'!BB29*0.9*0.9</f>
        <v>31104</v>
      </c>
      <c r="BC29" s="84">
        <f>'BAR BB| Open rates'!BC29*0.9*0.9</f>
        <v>31104</v>
      </c>
      <c r="BD29" s="84">
        <f>'BAR BB| Open rates'!BD29*0.9*0.9</f>
        <v>31104</v>
      </c>
      <c r="BE29" s="84">
        <f>'BAR BB| Open rates'!BE29*0.9*0.9</f>
        <v>31104</v>
      </c>
      <c r="BF29" s="84">
        <f>'BAR BB| Open rates'!BF29*0.9*0.9</f>
        <v>31104</v>
      </c>
      <c r="BG29" s="84">
        <f>'BAR BB| Open rates'!BG29*0.9*0.9</f>
        <v>30294</v>
      </c>
      <c r="BH29" s="84">
        <f>'BAR BB| Open rates'!BH29*0.9*0.9</f>
        <v>30294</v>
      </c>
      <c r="BI29" s="84">
        <f>'BAR BB| Open rates'!BI29*0.9*0.9</f>
        <v>30294</v>
      </c>
    </row>
    <row r="30" spans="1:61" s="14" customFormat="1" ht="12" customHeight="1" x14ac:dyDescent="0.2"/>
    <row r="31" spans="1:61" s="14" customFormat="1" ht="12" customHeight="1" x14ac:dyDescent="0.2">
      <c r="A31" s="123"/>
    </row>
    <row r="32" spans="1:61" s="14" customFormat="1" ht="12" customHeight="1" x14ac:dyDescent="0.2">
      <c r="A32" s="223" t="s">
        <v>157</v>
      </c>
    </row>
    <row r="33" spans="1:1" s="14" customFormat="1" ht="12" customHeight="1" x14ac:dyDescent="0.2">
      <c r="A33" s="223"/>
    </row>
    <row r="34" spans="1:1" s="14" customFormat="1" ht="12" customHeight="1" x14ac:dyDescent="0.2">
      <c r="A34" s="223"/>
    </row>
    <row r="35" spans="1:1" s="14" customFormat="1" ht="12" customHeight="1" x14ac:dyDescent="0.2">
      <c r="A35" s="20"/>
    </row>
    <row r="36" spans="1:1" customFormat="1" ht="12.75" x14ac:dyDescent="0.2">
      <c r="A36" s="139" t="s">
        <v>80</v>
      </c>
    </row>
    <row r="37" spans="1:1" s="31" customFormat="1" ht="38.25" customHeight="1" x14ac:dyDescent="0.2">
      <c r="A37" s="211" t="s">
        <v>302</v>
      </c>
    </row>
    <row r="38" spans="1:1" customFormat="1" ht="38.25" customHeight="1" x14ac:dyDescent="0.2">
      <c r="A38" s="212" t="s">
        <v>301</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52" t="s">
        <v>152</v>
      </c>
    </row>
    <row r="50" spans="1:1" x14ac:dyDescent="0.2">
      <c r="A50" s="253"/>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workbookViewId="0">
      <pane xSplit="1" topLeftCell="B1" activePane="topRight" state="frozen"/>
      <selection activeCell="A10" sqref="A10"/>
      <selection pane="topRight" activeCell="C12" sqref="C12"/>
    </sheetView>
  </sheetViews>
  <sheetFormatPr defaultRowHeight="12.75" x14ac:dyDescent="0.2"/>
  <cols>
    <col min="1" max="1" width="48.140625" style="5" customWidth="1"/>
    <col min="2" max="2" width="10" customWidth="1"/>
    <col min="3" max="5" width="9.7109375" customWidth="1"/>
  </cols>
  <sheetData>
    <row r="1" spans="1:5" ht="24" x14ac:dyDescent="0.2">
      <c r="A1" s="47" t="s">
        <v>50</v>
      </c>
    </row>
    <row r="2" spans="1:5" x14ac:dyDescent="0.2">
      <c r="A2" s="188" t="s">
        <v>246</v>
      </c>
    </row>
    <row r="3" spans="1:5" x14ac:dyDescent="0.2">
      <c r="A3" s="188" t="s">
        <v>247</v>
      </c>
    </row>
    <row r="4" spans="1:5" s="11" customFormat="1" ht="21.75" customHeight="1" x14ac:dyDescent="0.2">
      <c r="A4" s="74" t="s">
        <v>52</v>
      </c>
      <c r="B4" s="148" t="e">
        <f>'BAR BB| Open rates'!#REF!</f>
        <v>#REF!</v>
      </c>
      <c r="C4" s="148" t="e">
        <f>'BAR BB| Open rates'!#REF!</f>
        <v>#REF!</v>
      </c>
      <c r="D4" s="148" t="e">
        <f>'BAR BB| Open rates'!#REF!</f>
        <v>#REF!</v>
      </c>
      <c r="E4" s="148" t="e">
        <f>'BAR BB| Open rates'!#REF!</f>
        <v>#REF!</v>
      </c>
    </row>
    <row r="5" spans="1:5" s="170" customFormat="1" ht="21.75" customHeight="1" x14ac:dyDescent="0.2">
      <c r="A5" s="169"/>
      <c r="B5" s="148" t="e">
        <f>'BAR BB| Open rates'!#REF!</f>
        <v>#REF!</v>
      </c>
      <c r="C5" s="148" t="e">
        <f>'BAR BB| Open rates'!#REF!</f>
        <v>#REF!</v>
      </c>
      <c r="D5" s="148" t="e">
        <f>'BAR BB| Open rates'!#REF!</f>
        <v>#REF!</v>
      </c>
      <c r="E5" s="148" t="e">
        <f>'BAR BB| Open rates'!#REF!</f>
        <v>#REF!</v>
      </c>
    </row>
    <row r="6" spans="1:5" s="11" customFormat="1" x14ac:dyDescent="0.2">
      <c r="A6" s="33" t="s">
        <v>53</v>
      </c>
      <c r="B6" s="136"/>
      <c r="C6" s="136"/>
      <c r="D6" s="136"/>
      <c r="E6" s="136"/>
    </row>
    <row r="7" spans="1:5" s="11" customFormat="1" x14ac:dyDescent="0.2">
      <c r="A7" s="42">
        <v>1</v>
      </c>
      <c r="B7" s="84" t="e">
        <f>'BAR BB| Open rates'!#REF!*0.9*0.87</f>
        <v>#REF!</v>
      </c>
      <c r="C7" s="84" t="e">
        <f>'BAR BB| Open rates'!#REF!*0.9*0.87</f>
        <v>#REF!</v>
      </c>
      <c r="D7" s="84" t="e">
        <f>'BAR BB| Open rates'!#REF!*0.9*0.87</f>
        <v>#REF!</v>
      </c>
      <c r="E7" s="84" t="e">
        <f>'BAR BB| Open rates'!#REF!*0.9*0.87</f>
        <v>#REF!</v>
      </c>
    </row>
    <row r="8" spans="1:5" s="11" customFormat="1" x14ac:dyDescent="0.2">
      <c r="A8" s="42">
        <v>2</v>
      </c>
      <c r="B8" s="84" t="e">
        <f>'BAR BB| Open rates'!#REF!*0.9*0.87</f>
        <v>#REF!</v>
      </c>
      <c r="C8" s="84" t="e">
        <f>'BAR BB| Open rates'!#REF!*0.9*0.87</f>
        <v>#REF!</v>
      </c>
      <c r="D8" s="84" t="e">
        <f>'BAR BB| Open rates'!#REF!*0.9*0.87</f>
        <v>#REF!</v>
      </c>
      <c r="E8" s="84" t="e">
        <f>'BAR BB| Open rates'!#REF!*0.9*0.87</f>
        <v>#REF!</v>
      </c>
    </row>
    <row r="9" spans="1:5" s="11" customFormat="1" x14ac:dyDescent="0.2">
      <c r="A9" s="33" t="s">
        <v>54</v>
      </c>
      <c r="B9" s="84"/>
      <c r="C9" s="84"/>
      <c r="D9" s="84"/>
      <c r="E9" s="84"/>
    </row>
    <row r="10" spans="1:5" s="11" customFormat="1" x14ac:dyDescent="0.2">
      <c r="A10" s="42">
        <v>1</v>
      </c>
      <c r="B10" s="84" t="e">
        <f>'BAR BB| Open rates'!#REF!*0.9*0.87</f>
        <v>#REF!</v>
      </c>
      <c r="C10" s="84" t="e">
        <f>'BAR BB| Open rates'!#REF!*0.9*0.87</f>
        <v>#REF!</v>
      </c>
      <c r="D10" s="84" t="e">
        <f>'BAR BB| Open rates'!#REF!*0.9*0.87</f>
        <v>#REF!</v>
      </c>
      <c r="E10" s="84" t="e">
        <f>'BAR BB| Open rates'!#REF!*0.9*0.87</f>
        <v>#REF!</v>
      </c>
    </row>
    <row r="11" spans="1:5" s="11" customFormat="1" x14ac:dyDescent="0.2">
      <c r="A11" s="42">
        <v>2</v>
      </c>
      <c r="B11" s="84" t="e">
        <f>'BAR BB| Open rates'!#REF!*0.9*0.87</f>
        <v>#REF!</v>
      </c>
      <c r="C11" s="84" t="e">
        <f>'BAR BB| Open rates'!#REF!*0.9*0.87</f>
        <v>#REF!</v>
      </c>
      <c r="D11" s="84" t="e">
        <f>'BAR BB| Open rates'!#REF!*0.9*0.87</f>
        <v>#REF!</v>
      </c>
      <c r="E11" s="84" t="e">
        <f>'BAR BB| Open rates'!#REF!*0.9*0.87</f>
        <v>#REF!</v>
      </c>
    </row>
    <row r="12" spans="1:5" s="11" customFormat="1" x14ac:dyDescent="0.2">
      <c r="A12" s="33" t="s">
        <v>151</v>
      </c>
      <c r="B12" s="84"/>
      <c r="C12" s="84"/>
      <c r="D12" s="84"/>
      <c r="E12" s="84"/>
    </row>
    <row r="13" spans="1:5" s="11" customFormat="1" x14ac:dyDescent="0.2">
      <c r="A13" s="42">
        <v>1</v>
      </c>
      <c r="B13" s="84" t="e">
        <f>'BAR BB| Open rates'!#REF!*0.9*0.87</f>
        <v>#REF!</v>
      </c>
      <c r="C13" s="84" t="e">
        <f>'BAR BB| Open rates'!#REF!*0.9*0.87</f>
        <v>#REF!</v>
      </c>
      <c r="D13" s="84" t="e">
        <f>'BAR BB| Open rates'!#REF!*0.9*0.87</f>
        <v>#REF!</v>
      </c>
      <c r="E13" s="84" t="e">
        <f>'BAR BB| Open rates'!#REF!*0.9*0.87</f>
        <v>#REF!</v>
      </c>
    </row>
    <row r="14" spans="1:5" s="11" customFormat="1" x14ac:dyDescent="0.2">
      <c r="A14" s="42">
        <v>2</v>
      </c>
      <c r="B14" s="84" t="e">
        <f>'BAR BB| Open rates'!#REF!*0.9*0.87</f>
        <v>#REF!</v>
      </c>
      <c r="C14" s="84" t="e">
        <f>'BAR BB| Open rates'!#REF!*0.9*0.87</f>
        <v>#REF!</v>
      </c>
      <c r="D14" s="84" t="e">
        <f>'BAR BB| Open rates'!#REF!*0.9*0.87</f>
        <v>#REF!</v>
      </c>
      <c r="E14" s="84" t="e">
        <f>'BAR BB| Open rates'!#REF!*0.9*0.87</f>
        <v>#REF!</v>
      </c>
    </row>
    <row r="15" spans="1:5" x14ac:dyDescent="0.2">
      <c r="A15" s="123"/>
    </row>
    <row r="16" spans="1:5" x14ac:dyDescent="0.2">
      <c r="A16" s="223" t="s">
        <v>157</v>
      </c>
    </row>
    <row r="17" spans="1:1" x14ac:dyDescent="0.2">
      <c r="A17" s="223"/>
    </row>
    <row r="18" spans="1:1" ht="13.5" thickBot="1" x14ac:dyDescent="0.25">
      <c r="A18" s="123"/>
    </row>
    <row r="19" spans="1:1" s="11" customFormat="1" ht="184.5" customHeight="1" thickBot="1" x14ac:dyDescent="0.25">
      <c r="A19" s="205" t="s">
        <v>270</v>
      </c>
    </row>
    <row r="20" spans="1:1" s="11" customFormat="1" ht="10.5" customHeight="1" x14ac:dyDescent="0.2">
      <c r="A20" s="5"/>
    </row>
    <row r="21" spans="1:1" s="11" customFormat="1" ht="21.75" customHeight="1" x14ac:dyDescent="0.2">
      <c r="A21" s="87" t="s">
        <v>80</v>
      </c>
    </row>
    <row r="22" spans="1:1" s="11" customFormat="1" ht="24.75" customHeight="1" x14ac:dyDescent="0.2">
      <c r="A22" s="109" t="s">
        <v>248</v>
      </c>
    </row>
    <row r="23" spans="1:1" ht="24.75" customHeight="1" x14ac:dyDescent="0.2">
      <c r="A23" s="109" t="s">
        <v>249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250</v>
      </c>
    </row>
    <row r="35" spans="1:1" ht="24" customHeight="1" x14ac:dyDescent="0.2">
      <c r="A35" s="145" t="s">
        <v>179</v>
      </c>
    </row>
    <row r="36" spans="1:1" ht="12.75" customHeight="1" x14ac:dyDescent="0.2">
      <c r="A36" s="189"/>
    </row>
    <row r="37" spans="1:1" s="11" customFormat="1" ht="15" customHeight="1" x14ac:dyDescent="0.2">
      <c r="A37" s="254" t="s">
        <v>103</v>
      </c>
    </row>
    <row r="38" spans="1:1" ht="15" customHeight="1" x14ac:dyDescent="0.2">
      <c r="A38" s="255"/>
    </row>
    <row r="39" spans="1:1" ht="51" customHeight="1" x14ac:dyDescent="0.2">
      <c r="A39" s="256"/>
    </row>
    <row r="40" spans="1:1" x14ac:dyDescent="0.2">
      <c r="A40" s="144"/>
    </row>
    <row r="41" spans="1:1" ht="36" x14ac:dyDescent="0.2">
      <c r="A41" s="144" t="s">
        <v>105</v>
      </c>
    </row>
    <row r="42" spans="1:1" x14ac:dyDescent="0.2">
      <c r="A42" s="133"/>
    </row>
    <row r="43" spans="1:1" ht="24" x14ac:dyDescent="0.2">
      <c r="A43" s="176" t="s">
        <v>180</v>
      </c>
    </row>
    <row r="44" spans="1:1" x14ac:dyDescent="0.2">
      <c r="A44" s="206" t="s">
        <v>275</v>
      </c>
    </row>
    <row r="45" spans="1:1" s="11" customFormat="1" x14ac:dyDescent="0.2">
      <c r="A45" s="189"/>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89"/>
    </row>
    <row r="50" spans="1:1" s="11" customFormat="1" ht="12.75" customHeight="1" x14ac:dyDescent="0.2">
      <c r="A50" s="137" t="s">
        <v>251</v>
      </c>
    </row>
    <row r="51" spans="1:1" s="11" customFormat="1" ht="24" x14ac:dyDescent="0.2">
      <c r="A51" s="180" t="s">
        <v>234</v>
      </c>
    </row>
    <row r="52" spans="1:1" s="11" customFormat="1" ht="17.25" customHeight="1" x14ac:dyDescent="0.2">
      <c r="A52" s="191" t="s">
        <v>181</v>
      </c>
    </row>
    <row r="53" spans="1:1" s="11" customFormat="1" ht="12" customHeight="1" x14ac:dyDescent="0.2">
      <c r="A53" s="191"/>
    </row>
    <row r="54" spans="1:1" s="11" customFormat="1" x14ac:dyDescent="0.2">
      <c r="A54" s="190" t="s">
        <v>252</v>
      </c>
    </row>
    <row r="55" spans="1:1" s="11" customFormat="1" x14ac:dyDescent="0.2">
      <c r="A55" s="191" t="s">
        <v>253</v>
      </c>
    </row>
    <row r="56" spans="1:1" s="11" customFormat="1" ht="13.5" customHeight="1" x14ac:dyDescent="0.2">
      <c r="A56" s="19"/>
    </row>
    <row r="57" spans="1:1" s="11" customFormat="1" x14ac:dyDescent="0.2">
      <c r="A57" s="190" t="s">
        <v>254</v>
      </c>
    </row>
    <row r="58" spans="1:1" s="11" customFormat="1" x14ac:dyDescent="0.2">
      <c r="A58" s="192" t="s">
        <v>183</v>
      </c>
    </row>
    <row r="59" spans="1:1" s="11" customFormat="1" ht="13.5" customHeight="1" x14ac:dyDescent="0.2">
      <c r="A59" s="19"/>
    </row>
    <row r="60" spans="1:1" s="11" customFormat="1" x14ac:dyDescent="0.2">
      <c r="A60" s="203" t="s">
        <v>276</v>
      </c>
    </row>
    <row r="61" spans="1:1" s="11" customFormat="1" x14ac:dyDescent="0.2">
      <c r="A61" s="191" t="s">
        <v>183</v>
      </c>
    </row>
    <row r="62" spans="1:1" s="11" customFormat="1" ht="12.75" customHeight="1" x14ac:dyDescent="0.2">
      <c r="A62" s="193"/>
    </row>
    <row r="63" spans="1:1" s="11" customFormat="1" x14ac:dyDescent="0.2">
      <c r="A63" s="190" t="s">
        <v>255</v>
      </c>
    </row>
    <row r="64" spans="1:1" s="11" customFormat="1" x14ac:dyDescent="0.2">
      <c r="A64" s="192" t="s">
        <v>256</v>
      </c>
    </row>
    <row r="65" spans="1:1" s="11" customFormat="1" ht="13.5" customHeight="1" x14ac:dyDescent="0.2">
      <c r="A65" s="192"/>
    </row>
    <row r="66" spans="1:1" s="11" customFormat="1" x14ac:dyDescent="0.2">
      <c r="A66" s="190" t="s">
        <v>257</v>
      </c>
    </row>
    <row r="67" spans="1:1" s="11" customFormat="1" x14ac:dyDescent="0.2">
      <c r="A67" s="192" t="s">
        <v>258</v>
      </c>
    </row>
    <row r="68" spans="1:1" s="11" customFormat="1" ht="13.5" thickBot="1" x14ac:dyDescent="0.25">
      <c r="A68" s="194"/>
    </row>
    <row r="69" spans="1:1" s="11" customFormat="1" ht="77.25" customHeight="1" x14ac:dyDescent="0.2">
      <c r="A69" s="195" t="s">
        <v>259</v>
      </c>
    </row>
    <row r="70" spans="1:1" s="11" customFormat="1" ht="24.75" thickBot="1" x14ac:dyDescent="0.25">
      <c r="A70" s="196" t="s">
        <v>128</v>
      </c>
    </row>
    <row r="71" spans="1:1" s="11" customFormat="1" x14ac:dyDescent="0.2">
      <c r="A71" s="5"/>
    </row>
    <row r="72" spans="1:1" s="11" customFormat="1" ht="24" x14ac:dyDescent="0.2">
      <c r="A72" s="135" t="s">
        <v>260</v>
      </c>
    </row>
    <row r="73" spans="1:1" s="11" customFormat="1" ht="24" x14ac:dyDescent="0.2">
      <c r="A73" s="180" t="s">
        <v>237</v>
      </c>
    </row>
    <row r="74" spans="1:1" s="11" customFormat="1" x14ac:dyDescent="0.2">
      <c r="A74" s="174" t="s">
        <v>182</v>
      </c>
    </row>
    <row r="75" spans="1:1" x14ac:dyDescent="0.2">
      <c r="A75" s="144"/>
    </row>
    <row r="76" spans="1:1" x14ac:dyDescent="0.2">
      <c r="A76" s="180" t="s">
        <v>194</v>
      </c>
    </row>
    <row r="77" spans="1:1" x14ac:dyDescent="0.2">
      <c r="A77" s="174" t="s">
        <v>261</v>
      </c>
    </row>
    <row r="78" spans="1:1" s="11" customFormat="1" x14ac:dyDescent="0.2">
      <c r="A78" s="144"/>
    </row>
    <row r="79" spans="1:1" s="11" customFormat="1" x14ac:dyDescent="0.2">
      <c r="A79" s="180" t="s">
        <v>262</v>
      </c>
    </row>
    <row r="80" spans="1:1" s="11" customFormat="1" x14ac:dyDescent="0.2">
      <c r="A80" s="174" t="s">
        <v>184</v>
      </c>
    </row>
    <row r="81" spans="1:1" s="11" customFormat="1" x14ac:dyDescent="0.2">
      <c r="A81" s="144"/>
    </row>
    <row r="82" spans="1:1" s="11" customFormat="1" x14ac:dyDescent="0.2">
      <c r="A82" s="204" t="s">
        <v>277</v>
      </c>
    </row>
    <row r="83" spans="1:1" s="11" customFormat="1" x14ac:dyDescent="0.2">
      <c r="A83" s="174" t="s">
        <v>184</v>
      </c>
    </row>
    <row r="84" spans="1:1" s="11" customFormat="1" x14ac:dyDescent="0.2">
      <c r="A84" s="144"/>
    </row>
    <row r="85" spans="1:1" s="11" customFormat="1" x14ac:dyDescent="0.2">
      <c r="A85" s="180" t="s">
        <v>263</v>
      </c>
    </row>
    <row r="86" spans="1:1" s="11" customFormat="1" x14ac:dyDescent="0.2">
      <c r="A86" s="174" t="s">
        <v>264</v>
      </c>
    </row>
    <row r="87" spans="1:1" s="11" customFormat="1" x14ac:dyDescent="0.2">
      <c r="A87" s="197"/>
    </row>
    <row r="88" spans="1:1" s="11" customFormat="1" x14ac:dyDescent="0.2">
      <c r="A88" s="180" t="s">
        <v>265</v>
      </c>
    </row>
    <row r="89" spans="1:1" s="11" customFormat="1" x14ac:dyDescent="0.2">
      <c r="A89" s="174" t="s">
        <v>266</v>
      </c>
    </row>
    <row r="90" spans="1:1" s="11" customFormat="1" ht="30" customHeight="1" thickBot="1" x14ac:dyDescent="0.25">
      <c r="A90" s="31"/>
    </row>
    <row r="91" spans="1:1" s="11" customFormat="1" ht="60" x14ac:dyDescent="0.2">
      <c r="A91" s="198" t="s">
        <v>267</v>
      </c>
    </row>
    <row r="92" spans="1:1" s="11" customFormat="1" ht="24.75" thickBot="1" x14ac:dyDescent="0.25">
      <c r="A92" s="199" t="s">
        <v>268</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 s="11" customFormat="1" x14ac:dyDescent="0.2">
      <c r="A97" s="31"/>
    </row>
    <row r="98" spans="1:1" s="11" customFormat="1" x14ac:dyDescent="0.2">
      <c r="A98" s="31"/>
    </row>
    <row r="99" spans="1:1" s="11" customFormat="1" x14ac:dyDescent="0.2">
      <c r="A99" s="31"/>
    </row>
    <row r="100" spans="1:1" s="11" customFormat="1" x14ac:dyDescent="0.2">
      <c r="A100" s="200"/>
    </row>
    <row r="101" spans="1:1" x14ac:dyDescent="0.2">
      <c r="A101" s="143"/>
    </row>
    <row r="102" spans="1:1" x14ac:dyDescent="0.2">
      <c r="A102" s="143"/>
    </row>
    <row r="103" spans="1:1" x14ac:dyDescent="0.2">
      <c r="A103" s="143"/>
    </row>
    <row r="104" spans="1:1" x14ac:dyDescent="0.2">
      <c r="A104" s="143"/>
    </row>
    <row r="105" spans="1:1" x14ac:dyDescent="0.2">
      <c r="A105" s="143"/>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5"/>
  <sheetViews>
    <sheetView workbookViewId="0">
      <pane xSplit="1" topLeftCell="B1" activePane="topRight" state="frozen"/>
      <selection activeCell="A10" sqref="A10"/>
      <selection pane="topRight" activeCell="D10" sqref="D10"/>
    </sheetView>
  </sheetViews>
  <sheetFormatPr defaultRowHeight="12.75" x14ac:dyDescent="0.2"/>
  <cols>
    <col min="1" max="1" width="43.85546875" style="5" customWidth="1"/>
    <col min="2" max="171" width="9.5703125" style="106" customWidth="1"/>
  </cols>
  <sheetData>
    <row r="1" spans="1:171" ht="24" x14ac:dyDescent="0.2">
      <c r="A1" s="47" t="s">
        <v>50</v>
      </c>
    </row>
    <row r="2" spans="1:171" x14ac:dyDescent="0.2">
      <c r="A2" s="188" t="s">
        <v>246</v>
      </c>
    </row>
    <row r="3" spans="1:171" x14ac:dyDescent="0.2">
      <c r="A3" s="132" t="s">
        <v>269</v>
      </c>
    </row>
    <row r="4" spans="1:171" s="11" customFormat="1" ht="21.75" customHeight="1" x14ac:dyDescent="0.2">
      <c r="A4" s="74" t="s">
        <v>52</v>
      </c>
      <c r="B4" s="73" t="e">
        <f>'НСЛ| FIT18'!B4</f>
        <v>#REF!</v>
      </c>
      <c r="C4" s="73" t="e">
        <f>'НСЛ| FIT18'!C4</f>
        <v>#REF!</v>
      </c>
      <c r="D4" s="73" t="e">
        <f>'НСЛ| FIT18'!D4</f>
        <v>#REF!</v>
      </c>
      <c r="E4" s="73" t="e">
        <f>'НСЛ| FIT18'!E4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row>
    <row r="5" spans="1:171" s="11" customFormat="1" ht="21.75" customHeight="1" x14ac:dyDescent="0.2">
      <c r="A5" s="74"/>
      <c r="B5" s="73" t="e">
        <f>'НСЛ| FIT18'!B5</f>
        <v>#REF!</v>
      </c>
      <c r="C5" s="73" t="e">
        <f>'НСЛ| FIT18'!C5</f>
        <v>#REF!</v>
      </c>
      <c r="D5" s="73" t="e">
        <f>'НСЛ| FIT18'!D5</f>
        <v>#REF!</v>
      </c>
      <c r="E5" s="73" t="e">
        <f>'НСЛ| FIT18'!E5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row>
    <row r="6" spans="1:171"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row>
    <row r="7" spans="1:171" s="11" customFormat="1" x14ac:dyDescent="0.2">
      <c r="A7" s="42">
        <v>1</v>
      </c>
      <c r="B7" s="84" t="e">
        <f>'BAR BB| Open rates'!#REF!*0.9*0.87+25</f>
        <v>#REF!</v>
      </c>
      <c r="C7" s="84" t="e">
        <f>'BAR BB| Open rates'!#REF!*0.9*0.87+25</f>
        <v>#REF!</v>
      </c>
      <c r="D7" s="84" t="e">
        <f>'BAR BB| Open rates'!#REF!*0.9*0.87+25</f>
        <v>#REF!</v>
      </c>
      <c r="E7" s="84" t="e">
        <f>'BAR BB| Open rates'!#REF!*0.9*0.87+25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row>
    <row r="8" spans="1:171" s="11" customFormat="1" x14ac:dyDescent="0.2">
      <c r="A8" s="42">
        <v>2</v>
      </c>
      <c r="B8" s="84" t="e">
        <f>'BAR BB| Open rates'!#REF!*0.9*0.87+25</f>
        <v>#REF!</v>
      </c>
      <c r="C8" s="84" t="e">
        <f>'BAR BB| Open rates'!#REF!*0.9*0.87+25</f>
        <v>#REF!</v>
      </c>
      <c r="D8" s="84" t="e">
        <f>'BAR BB| Open rates'!#REF!*0.9*0.87+25</f>
        <v>#REF!</v>
      </c>
      <c r="E8" s="84" t="e">
        <f>'BAR BB| Open rates'!#REF!*0.9*0.87+25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row>
    <row r="9" spans="1:171"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row>
    <row r="10" spans="1:171" s="11" customFormat="1" x14ac:dyDescent="0.2">
      <c r="A10" s="42">
        <v>1</v>
      </c>
      <c r="B10" s="84" t="e">
        <f>'BAR BB| Open rates'!#REF!*0.9*0.87+25</f>
        <v>#REF!</v>
      </c>
      <c r="C10" s="84" t="e">
        <f>'BAR BB| Open rates'!#REF!*0.9*0.87+25</f>
        <v>#REF!</v>
      </c>
      <c r="D10" s="84" t="e">
        <f>'BAR BB| Open rates'!#REF!*0.9*0.87+25</f>
        <v>#REF!</v>
      </c>
      <c r="E10" s="84" t="e">
        <f>'BAR BB| Open rates'!#REF!*0.9*0.87+25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row>
    <row r="11" spans="1:171" s="11" customFormat="1" x14ac:dyDescent="0.2">
      <c r="A11" s="42">
        <v>2</v>
      </c>
      <c r="B11" s="84" t="e">
        <f>'BAR BB| Open rates'!#REF!*0.9*0.87+25</f>
        <v>#REF!</v>
      </c>
      <c r="C11" s="84" t="e">
        <f>'BAR BB| Open rates'!#REF!*0.9*0.87+25</f>
        <v>#REF!</v>
      </c>
      <c r="D11" s="84" t="e">
        <f>'BAR BB| Open rates'!#REF!*0.9*0.87+25</f>
        <v>#REF!</v>
      </c>
      <c r="E11" s="84" t="e">
        <f>'BAR BB| Open rates'!#REF!*0.9*0.87+25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row>
    <row r="12" spans="1:171"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row>
    <row r="13" spans="1:171" s="11" customFormat="1" x14ac:dyDescent="0.2">
      <c r="A13" s="42">
        <v>1</v>
      </c>
      <c r="B13" s="84" t="e">
        <f>'BAR BB| Open rates'!#REF!*0.9*0.87+25</f>
        <v>#REF!</v>
      </c>
      <c r="C13" s="84" t="e">
        <f>'BAR BB| Open rates'!#REF!*0.9*0.87+25</f>
        <v>#REF!</v>
      </c>
      <c r="D13" s="84" t="e">
        <f>'BAR BB| Open rates'!#REF!*0.9*0.87+25</f>
        <v>#REF!</v>
      </c>
      <c r="E13" s="84" t="e">
        <f>'BAR BB| Open rates'!#REF!*0.9*0.87+25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row>
    <row r="14" spans="1:171" s="11" customFormat="1" x14ac:dyDescent="0.2">
      <c r="A14" s="42">
        <v>2</v>
      </c>
      <c r="B14" s="84" t="e">
        <f>'BAR BB| Open rates'!#REF!*0.9*0.87+25</f>
        <v>#REF!</v>
      </c>
      <c r="C14" s="84" t="e">
        <f>'BAR BB| Open rates'!#REF!*0.9*0.87+25</f>
        <v>#REF!</v>
      </c>
      <c r="D14" s="84" t="e">
        <f>'BAR BB| Open rates'!#REF!*0.9*0.87+25</f>
        <v>#REF!</v>
      </c>
      <c r="E14" s="84" t="e">
        <f>'BAR BB| Open rates'!#REF!*0.9*0.87+25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row>
    <row r="15" spans="1:171" x14ac:dyDescent="0.2">
      <c r="A15" s="123"/>
      <c r="B15"/>
      <c r="C15"/>
      <c r="D15"/>
      <c r="E15"/>
    </row>
    <row r="16" spans="1:171"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row>
    <row r="17" spans="1:171"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row>
    <row r="18" spans="1:171"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row>
    <row r="19" spans="1:171" s="11" customFormat="1" ht="184.5" customHeight="1" thickBot="1" x14ac:dyDescent="0.25">
      <c r="A19" s="205" t="s">
        <v>270</v>
      </c>
    </row>
    <row r="20" spans="1:171" s="11" customFormat="1" ht="10.5" customHeight="1" x14ac:dyDescent="0.2">
      <c r="A20" s="5"/>
    </row>
    <row r="21" spans="1:171" s="11" customFormat="1" ht="21.75" customHeight="1" x14ac:dyDescent="0.2">
      <c r="A21" s="87" t="s">
        <v>80</v>
      </c>
    </row>
    <row r="22" spans="1:171" s="11" customFormat="1" ht="24.75" customHeight="1" x14ac:dyDescent="0.2">
      <c r="A22" s="109" t="s">
        <v>248</v>
      </c>
    </row>
    <row r="23" spans="1:171" ht="24.75" customHeight="1" x14ac:dyDescent="0.2">
      <c r="A23" s="109" t="s">
        <v>249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row>
    <row r="24" spans="1:171"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row>
    <row r="25" spans="1:171"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row>
    <row r="26" spans="1:171"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row>
    <row r="27" spans="1:171" s="155" customFormat="1" ht="35.25" customHeight="1" x14ac:dyDescent="0.2">
      <c r="A27" s="150" t="s">
        <v>163</v>
      </c>
    </row>
    <row r="28" spans="1:171" s="155" customFormat="1" ht="35.25" customHeight="1" x14ac:dyDescent="0.2">
      <c r="A28" s="150" t="s">
        <v>188</v>
      </c>
    </row>
    <row r="29" spans="1:171" s="155" customFormat="1" ht="35.25" customHeight="1" x14ac:dyDescent="0.2">
      <c r="A29" s="150" t="s">
        <v>164</v>
      </c>
    </row>
    <row r="30" spans="1:171" s="155" customFormat="1" ht="13.5" customHeight="1" x14ac:dyDescent="0.2">
      <c r="A30" s="150" t="s">
        <v>165</v>
      </c>
    </row>
    <row r="31" spans="1:171" s="155" customFormat="1" ht="35.25" customHeight="1" x14ac:dyDescent="0.2">
      <c r="A31" s="150" t="s">
        <v>162</v>
      </c>
    </row>
    <row r="32" spans="1:171"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row>
    <row r="33" spans="1:171"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row>
    <row r="34" spans="1:171" ht="15" customHeight="1" x14ac:dyDescent="0.2">
      <c r="A34" s="189" t="s">
        <v>250</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row>
    <row r="35" spans="1:171"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row>
    <row r="36" spans="1:171" ht="12.75" customHeight="1" x14ac:dyDescent="0.2">
      <c r="A36" s="1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row>
    <row r="37" spans="1:171" s="11" customFormat="1" ht="15" customHeight="1" x14ac:dyDescent="0.2">
      <c r="A37" s="254" t="s">
        <v>103</v>
      </c>
    </row>
    <row r="38" spans="1:171" ht="15" customHeight="1" x14ac:dyDescent="0.2">
      <c r="A38" s="25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row>
    <row r="39" spans="1:171" ht="51" customHeight="1" x14ac:dyDescent="0.2">
      <c r="A39" s="25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row>
    <row r="40" spans="1:171"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row>
    <row r="41" spans="1:171"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row>
    <row r="42" spans="1:171"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row>
    <row r="43" spans="1:171" ht="36" x14ac:dyDescent="0.2">
      <c r="A43" s="176"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row>
    <row r="44" spans="1:171" x14ac:dyDescent="0.2">
      <c r="A44" s="206" t="s">
        <v>275</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row>
    <row r="45" spans="1:171" s="11" customFormat="1" x14ac:dyDescent="0.2">
      <c r="A45" s="189"/>
    </row>
    <row r="46" spans="1:171" s="11" customFormat="1" x14ac:dyDescent="0.2">
      <c r="A46" s="137" t="s">
        <v>65</v>
      </c>
    </row>
    <row r="47" spans="1:171" s="11" customFormat="1" ht="42" customHeight="1" x14ac:dyDescent="0.2">
      <c r="A47" s="144" t="s">
        <v>104</v>
      </c>
    </row>
    <row r="48" spans="1:171" s="11" customFormat="1" ht="40.5" customHeight="1" x14ac:dyDescent="0.2">
      <c r="A48" s="144" t="s">
        <v>105</v>
      </c>
    </row>
    <row r="49" spans="1:1" s="11" customFormat="1" x14ac:dyDescent="0.2">
      <c r="A49" s="189"/>
    </row>
    <row r="50" spans="1:1" s="11" customFormat="1" ht="12.75" customHeight="1" x14ac:dyDescent="0.2">
      <c r="A50" s="137" t="s">
        <v>251</v>
      </c>
    </row>
    <row r="51" spans="1:1" s="11" customFormat="1" ht="36" x14ac:dyDescent="0.2">
      <c r="A51" s="180" t="s">
        <v>234</v>
      </c>
    </row>
    <row r="52" spans="1:1" s="11" customFormat="1" ht="17.25" customHeight="1" x14ac:dyDescent="0.2">
      <c r="A52" s="191" t="s">
        <v>181</v>
      </c>
    </row>
    <row r="53" spans="1:1" s="11" customFormat="1" ht="12" customHeight="1" x14ac:dyDescent="0.2">
      <c r="A53" s="191"/>
    </row>
    <row r="54" spans="1:1" s="11" customFormat="1" x14ac:dyDescent="0.2">
      <c r="A54" s="190" t="s">
        <v>252</v>
      </c>
    </row>
    <row r="55" spans="1:1" s="11" customFormat="1" x14ac:dyDescent="0.2">
      <c r="A55" s="191" t="s">
        <v>253</v>
      </c>
    </row>
    <row r="56" spans="1:1" s="11" customFormat="1" ht="13.5" customHeight="1" x14ac:dyDescent="0.2">
      <c r="A56" s="19"/>
    </row>
    <row r="57" spans="1:1" s="11" customFormat="1" x14ac:dyDescent="0.2">
      <c r="A57" s="190" t="s">
        <v>254</v>
      </c>
    </row>
    <row r="58" spans="1:1" s="11" customFormat="1" x14ac:dyDescent="0.2">
      <c r="A58" s="192" t="s">
        <v>183</v>
      </c>
    </row>
    <row r="59" spans="1:1" s="11" customFormat="1" ht="13.5" customHeight="1" x14ac:dyDescent="0.2">
      <c r="A59" s="19"/>
    </row>
    <row r="60" spans="1:1" s="11" customFormat="1" x14ac:dyDescent="0.2">
      <c r="A60" s="203" t="s">
        <v>276</v>
      </c>
    </row>
    <row r="61" spans="1:1" s="11" customFormat="1" x14ac:dyDescent="0.2">
      <c r="A61" s="191" t="s">
        <v>183</v>
      </c>
    </row>
    <row r="62" spans="1:1" s="11" customFormat="1" ht="12.75" customHeight="1" x14ac:dyDescent="0.2">
      <c r="A62" s="193"/>
    </row>
    <row r="63" spans="1:1" s="11" customFormat="1" x14ac:dyDescent="0.2">
      <c r="A63" s="190" t="s">
        <v>255</v>
      </c>
    </row>
    <row r="64" spans="1:1" s="11" customFormat="1" x14ac:dyDescent="0.2">
      <c r="A64" s="192" t="s">
        <v>256</v>
      </c>
    </row>
    <row r="65" spans="1:171" s="11" customFormat="1" ht="13.5" customHeight="1" x14ac:dyDescent="0.2">
      <c r="A65" s="192"/>
    </row>
    <row r="66" spans="1:171" s="11" customFormat="1" x14ac:dyDescent="0.2">
      <c r="A66" s="190" t="s">
        <v>257</v>
      </c>
    </row>
    <row r="67" spans="1:171" s="11" customFormat="1" x14ac:dyDescent="0.2">
      <c r="A67" s="192" t="s">
        <v>258</v>
      </c>
    </row>
    <row r="68" spans="1:171" s="11" customFormat="1" ht="13.5" thickBot="1" x14ac:dyDescent="0.25">
      <c r="A68" s="194"/>
    </row>
    <row r="69" spans="1:171" s="11" customFormat="1" ht="77.25" customHeight="1" x14ac:dyDescent="0.2">
      <c r="A69" s="195" t="s">
        <v>259</v>
      </c>
    </row>
    <row r="70" spans="1:171" s="11" customFormat="1" ht="24.75" thickBot="1" x14ac:dyDescent="0.25">
      <c r="A70" s="196" t="s">
        <v>128</v>
      </c>
    </row>
    <row r="71" spans="1:171" s="11" customFormat="1" x14ac:dyDescent="0.2">
      <c r="A71" s="5"/>
    </row>
    <row r="72" spans="1:171" s="11" customFormat="1" ht="24" x14ac:dyDescent="0.2">
      <c r="A72" s="135" t="s">
        <v>260</v>
      </c>
    </row>
    <row r="73" spans="1:171" s="11" customFormat="1" ht="24" x14ac:dyDescent="0.2">
      <c r="A73" s="180" t="s">
        <v>237</v>
      </c>
    </row>
    <row r="74" spans="1:171" s="11" customFormat="1" x14ac:dyDescent="0.2">
      <c r="A74" s="174" t="s">
        <v>182</v>
      </c>
    </row>
    <row r="75" spans="1:171"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row>
    <row r="76" spans="1:171" x14ac:dyDescent="0.2">
      <c r="A76" s="180" t="s">
        <v>194</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row>
    <row r="77" spans="1:171" x14ac:dyDescent="0.2">
      <c r="A77" s="174" t="s">
        <v>261</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row>
    <row r="78" spans="1:171" s="11" customFormat="1" x14ac:dyDescent="0.2">
      <c r="A78" s="144"/>
    </row>
    <row r="79" spans="1:171" s="11" customFormat="1" x14ac:dyDescent="0.2">
      <c r="A79" s="180" t="s">
        <v>262</v>
      </c>
    </row>
    <row r="80" spans="1:171" s="11" customFormat="1" x14ac:dyDescent="0.2">
      <c r="A80" s="174" t="s">
        <v>184</v>
      </c>
    </row>
    <row r="81" spans="1:1" s="11" customFormat="1" x14ac:dyDescent="0.2">
      <c r="A81" s="144"/>
    </row>
    <row r="82" spans="1:1" s="11" customFormat="1" x14ac:dyDescent="0.2">
      <c r="A82" s="204" t="s">
        <v>277</v>
      </c>
    </row>
    <row r="83" spans="1:1" s="11" customFormat="1" x14ac:dyDescent="0.2">
      <c r="A83" s="174" t="s">
        <v>184</v>
      </c>
    </row>
    <row r="84" spans="1:1" s="11" customFormat="1" x14ac:dyDescent="0.2">
      <c r="A84" s="144"/>
    </row>
    <row r="85" spans="1:1" s="11" customFormat="1" x14ac:dyDescent="0.2">
      <c r="A85" s="180" t="s">
        <v>263</v>
      </c>
    </row>
    <row r="86" spans="1:1" s="11" customFormat="1" x14ac:dyDescent="0.2">
      <c r="A86" s="174" t="s">
        <v>264</v>
      </c>
    </row>
    <row r="87" spans="1:1" s="11" customFormat="1" x14ac:dyDescent="0.2">
      <c r="A87" s="197"/>
    </row>
    <row r="88" spans="1:1" s="11" customFormat="1" x14ac:dyDescent="0.2">
      <c r="A88" s="180" t="s">
        <v>265</v>
      </c>
    </row>
    <row r="89" spans="1:1" s="11" customFormat="1" x14ac:dyDescent="0.2">
      <c r="A89" s="174" t="s">
        <v>266</v>
      </c>
    </row>
    <row r="90" spans="1:1" s="11" customFormat="1" ht="30" customHeight="1" thickBot="1" x14ac:dyDescent="0.25">
      <c r="A90" s="31"/>
    </row>
    <row r="91" spans="1:1" s="11" customFormat="1" ht="72" x14ac:dyDescent="0.2">
      <c r="A91" s="198" t="s">
        <v>267</v>
      </c>
    </row>
    <row r="92" spans="1:1" s="11" customFormat="1" ht="24.75" thickBot="1" x14ac:dyDescent="0.25">
      <c r="A92" s="199" t="s">
        <v>268</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71" s="11" customFormat="1" x14ac:dyDescent="0.2">
      <c r="A97" s="31"/>
    </row>
    <row r="98" spans="1:171" s="11" customFormat="1" x14ac:dyDescent="0.2">
      <c r="A98" s="31"/>
    </row>
    <row r="99" spans="1:171" s="11" customFormat="1" x14ac:dyDescent="0.2">
      <c r="A99" s="31"/>
    </row>
    <row r="100" spans="1:171" s="11" customFormat="1" x14ac:dyDescent="0.2">
      <c r="A100" s="200"/>
    </row>
    <row r="101" spans="1:171"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row>
    <row r="102" spans="1:171"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row>
    <row r="103" spans="1:171"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row>
    <row r="104" spans="1:171"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row>
    <row r="105" spans="1:171"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row>
    <row r="106" spans="1:17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row>
    <row r="107" spans="1:17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row>
    <row r="108" spans="1:17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row>
    <row r="109" spans="1:17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row>
    <row r="110" spans="1:17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row>
    <row r="111" spans="1:17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row>
    <row r="112" spans="1:17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row>
    <row r="113" spans="1:17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row>
    <row r="114" spans="1:17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row>
    <row r="115" spans="1:17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row>
    <row r="116" spans="1:17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row>
    <row r="117" spans="1:17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row>
    <row r="118" spans="1:17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row>
    <row r="119" spans="1:17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row>
    <row r="120" spans="1:17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row>
    <row r="121" spans="1:17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row>
    <row r="122" spans="1:17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row>
    <row r="123" spans="1:17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row>
    <row r="124" spans="1:17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row>
    <row r="125" spans="1:17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row>
    <row r="126" spans="1:17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row>
    <row r="127" spans="1:17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row>
    <row r="128" spans="1:17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row>
    <row r="129" spans="1:17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row>
    <row r="130" spans="1:17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row>
    <row r="131" spans="1:17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row>
    <row r="132" spans="1:17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row>
    <row r="133" spans="1:17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row>
    <row r="134" spans="1:17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row>
    <row r="135" spans="1:17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row>
    <row r="136" spans="1:17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row>
    <row r="137" spans="1:17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row>
    <row r="138" spans="1:17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row>
    <row r="139" spans="1:17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row>
    <row r="140" spans="1:17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row>
    <row r="141" spans="1:17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row>
    <row r="142" spans="1:17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row>
    <row r="143" spans="1:17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row>
    <row r="144" spans="1:17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row>
    <row r="145" spans="1:17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row>
    <row r="146" spans="1:17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row>
    <row r="147" spans="1:17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row>
    <row r="148" spans="1:17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row>
    <row r="149" spans="1:17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row>
    <row r="150" spans="1:17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row>
    <row r="151" spans="1:17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row>
    <row r="152" spans="1:17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row>
    <row r="153" spans="1:17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row>
    <row r="154" spans="1:17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row>
    <row r="155" spans="1:17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row>
    <row r="156" spans="1:17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row>
    <row r="157" spans="1:171"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row>
    <row r="158" spans="1:171"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row>
    <row r="159" spans="1:171"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row>
    <row r="160" spans="1:171"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row>
    <row r="161" spans="1:171"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row>
    <row r="162" spans="1:171"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row>
    <row r="163" spans="1:171"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row>
    <row r="164" spans="1:171"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row>
    <row r="165" spans="1:171"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row>
    <row r="166" spans="1:171"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row>
    <row r="167" spans="1:171"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row>
    <row r="168" spans="1:171"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row>
    <row r="169" spans="1:171"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row>
    <row r="170" spans="1:171"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row>
    <row r="171" spans="1:171"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row>
    <row r="172" spans="1:171"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row>
    <row r="173" spans="1:171"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row>
    <row r="174" spans="1:171"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row>
    <row r="175" spans="1:171"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row>
    <row r="176" spans="1:171"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row>
    <row r="177" spans="1:171"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row>
    <row r="178" spans="1:171"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row>
    <row r="179" spans="1:171"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row>
    <row r="180" spans="1:171"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row>
    <row r="181" spans="1:171"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row>
    <row r="182" spans="1:171"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row>
    <row r="183" spans="1:171"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row>
    <row r="184" spans="1:171"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row>
    <row r="185" spans="1:171"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row>
    <row r="186" spans="1:171"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row>
    <row r="187" spans="1:171"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row>
    <row r="188" spans="1:171"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row>
    <row r="189" spans="1:171"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row>
    <row r="190" spans="1:171"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row>
    <row r="191" spans="1:171"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row>
    <row r="192" spans="1:171"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row>
    <row r="193" spans="1:171"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row>
    <row r="194" spans="1:171"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row>
    <row r="195" spans="1:171"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row>
    <row r="196" spans="1:171"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row>
    <row r="197" spans="1:171"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row>
    <row r="198" spans="1:171"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row>
    <row r="199" spans="1:171"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row>
    <row r="200" spans="1:171"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row>
    <row r="201" spans="1:171"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row>
    <row r="202" spans="1:171"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row>
    <row r="203" spans="1:171"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row>
    <row r="204" spans="1:171"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row>
    <row r="205" spans="1:171"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row>
    <row r="206" spans="1:171"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row>
    <row r="207" spans="1:171"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row>
    <row r="208" spans="1:171"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row>
    <row r="209" spans="1:171"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row>
    <row r="210" spans="1:171"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row>
    <row r="211" spans="1:171"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row>
    <row r="212" spans="1:171"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row>
    <row r="213" spans="1:171"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row>
    <row r="214" spans="1:171"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row>
    <row r="215" spans="1:171"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row>
    <row r="216" spans="1:171"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row>
    <row r="217" spans="1:171"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row>
    <row r="218" spans="1:171"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row>
    <row r="219" spans="1:171"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row>
    <row r="220" spans="1:171"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row>
    <row r="221" spans="1:171"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row>
    <row r="222" spans="1:171"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row>
    <row r="223" spans="1:171"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row>
    <row r="224" spans="1:171"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row>
    <row r="225" spans="1:171"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row>
    <row r="226" spans="1:171"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row>
    <row r="227" spans="1:171"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row>
    <row r="228" spans="1:171"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row>
    <row r="229" spans="1:171"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row>
    <row r="230" spans="1:171"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row>
    <row r="231" spans="1:171"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row>
    <row r="232" spans="1:171"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row>
    <row r="233" spans="1:171"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row>
    <row r="234" spans="1:171"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row>
    <row r="235" spans="1:171"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row>
    <row r="236" spans="1:171"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row>
    <row r="237" spans="1:171"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row>
    <row r="238" spans="1:171"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row>
    <row r="239" spans="1:171"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row>
    <row r="240" spans="1:171"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row>
    <row r="241" spans="1:171"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row>
    <row r="242" spans="1:171"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row>
    <row r="243" spans="1:171"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row>
    <row r="244" spans="1:171"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row>
    <row r="245" spans="1:171"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5"/>
  <sheetViews>
    <sheetView workbookViewId="0">
      <pane xSplit="1" topLeftCell="B1" activePane="topRight" state="frozen"/>
      <selection activeCell="A10" sqref="A10"/>
      <selection pane="topRight" activeCell="F1" sqref="B1:F1048576"/>
    </sheetView>
  </sheetViews>
  <sheetFormatPr defaultRowHeight="12.75" x14ac:dyDescent="0.2"/>
  <cols>
    <col min="1" max="1" width="49.5703125" style="5" customWidth="1"/>
    <col min="2" max="171" width="9.5703125" style="106" customWidth="1"/>
  </cols>
  <sheetData>
    <row r="1" spans="1:171" ht="24" x14ac:dyDescent="0.2">
      <c r="A1" s="47" t="s">
        <v>50</v>
      </c>
    </row>
    <row r="2" spans="1:171" x14ac:dyDescent="0.2">
      <c r="A2" s="188" t="s">
        <v>246</v>
      </c>
    </row>
    <row r="3" spans="1:171" x14ac:dyDescent="0.2">
      <c r="A3" s="132" t="s">
        <v>269</v>
      </c>
    </row>
    <row r="4" spans="1:171" s="11" customFormat="1" ht="21.75" customHeight="1" x14ac:dyDescent="0.2">
      <c r="A4" s="74" t="s">
        <v>52</v>
      </c>
      <c r="B4" s="73" t="e">
        <f>'НСЛ| FIT18'!B4</f>
        <v>#REF!</v>
      </c>
      <c r="C4" s="73" t="e">
        <f>'НСЛ| FIT18'!C4</f>
        <v>#REF!</v>
      </c>
      <c r="D4" s="73" t="e">
        <f>'НСЛ| FIT18'!D4</f>
        <v>#REF!</v>
      </c>
      <c r="E4" s="73" t="e">
        <f>'НСЛ| FIT18'!E4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row>
    <row r="5" spans="1:171" s="11" customFormat="1" ht="21.75" customHeight="1" x14ac:dyDescent="0.2">
      <c r="A5" s="74"/>
      <c r="B5" s="73" t="e">
        <f>'НСЛ| FIT18'!B5</f>
        <v>#REF!</v>
      </c>
      <c r="C5" s="73" t="e">
        <f>'НСЛ| FIT18'!C5</f>
        <v>#REF!</v>
      </c>
      <c r="D5" s="73" t="e">
        <f>'НСЛ| FIT18'!D5</f>
        <v>#REF!</v>
      </c>
      <c r="E5" s="73" t="e">
        <f>'НСЛ| FIT18'!E5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row>
    <row r="6" spans="1:171"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row>
    <row r="7" spans="1:171" s="11" customFormat="1" x14ac:dyDescent="0.2">
      <c r="A7" s="42">
        <v>1</v>
      </c>
      <c r="B7" s="84" t="e">
        <f>'BAR BB| Open rates'!#REF!*0.9*0.87+25</f>
        <v>#REF!</v>
      </c>
      <c r="C7" s="84" t="e">
        <f>'BAR BB| Open rates'!#REF!*0.9*0.87+25</f>
        <v>#REF!</v>
      </c>
      <c r="D7" s="84" t="e">
        <f>'BAR BB| Open rates'!#REF!*0.9*0.87+25</f>
        <v>#REF!</v>
      </c>
      <c r="E7" s="84" t="e">
        <f>'BAR BB| Open rates'!#REF!*0.9*0.87+25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row>
    <row r="8" spans="1:171" s="11" customFormat="1" x14ac:dyDescent="0.2">
      <c r="A8" s="42">
        <v>2</v>
      </c>
      <c r="B8" s="84" t="e">
        <f>'BAR BB| Open rates'!#REF!*0.9*0.87+25</f>
        <v>#REF!</v>
      </c>
      <c r="C8" s="84" t="e">
        <f>'BAR BB| Open rates'!#REF!*0.9*0.87+25</f>
        <v>#REF!</v>
      </c>
      <c r="D8" s="84" t="e">
        <f>'BAR BB| Open rates'!#REF!*0.9*0.87+25</f>
        <v>#REF!</v>
      </c>
      <c r="E8" s="84" t="e">
        <f>'BAR BB| Open rates'!#REF!*0.9*0.87+25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row>
    <row r="9" spans="1:171"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row>
    <row r="10" spans="1:171" s="11" customFormat="1" x14ac:dyDescent="0.2">
      <c r="A10" s="42">
        <v>1</v>
      </c>
      <c r="B10" s="84" t="e">
        <f>'BAR BB| Open rates'!#REF!*0.9*0.87+25</f>
        <v>#REF!</v>
      </c>
      <c r="C10" s="84" t="e">
        <f>'BAR BB| Open rates'!#REF!*0.9*0.87+25</f>
        <v>#REF!</v>
      </c>
      <c r="D10" s="84" t="e">
        <f>'BAR BB| Open rates'!#REF!*0.9*0.87+25</f>
        <v>#REF!</v>
      </c>
      <c r="E10" s="84" t="e">
        <f>'BAR BB| Open rates'!#REF!*0.9*0.87+25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row>
    <row r="11" spans="1:171" s="11" customFormat="1" x14ac:dyDescent="0.2">
      <c r="A11" s="42">
        <v>2</v>
      </c>
      <c r="B11" s="84" t="e">
        <f>'BAR BB| Open rates'!#REF!*0.9*0.87+25</f>
        <v>#REF!</v>
      </c>
      <c r="C11" s="84" t="e">
        <f>'BAR BB| Open rates'!#REF!*0.9*0.87+25</f>
        <v>#REF!</v>
      </c>
      <c r="D11" s="84" t="e">
        <f>'BAR BB| Open rates'!#REF!*0.9*0.87+25</f>
        <v>#REF!</v>
      </c>
      <c r="E11" s="84" t="e">
        <f>'BAR BB| Open rates'!#REF!*0.9*0.87+25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row>
    <row r="12" spans="1:171"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row>
    <row r="13" spans="1:171" s="11" customFormat="1" x14ac:dyDescent="0.2">
      <c r="A13" s="42">
        <v>1</v>
      </c>
      <c r="B13" s="84" t="e">
        <f>'BAR BB| Open rates'!#REF!*0.9*0.87+25</f>
        <v>#REF!</v>
      </c>
      <c r="C13" s="84" t="e">
        <f>'BAR BB| Open rates'!#REF!*0.9*0.87+25</f>
        <v>#REF!</v>
      </c>
      <c r="D13" s="84" t="e">
        <f>'BAR BB| Open rates'!#REF!*0.9*0.87+25</f>
        <v>#REF!</v>
      </c>
      <c r="E13" s="84" t="e">
        <f>'BAR BB| Open rates'!#REF!*0.9*0.87+25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row>
    <row r="14" spans="1:171" s="11" customFormat="1" x14ac:dyDescent="0.2">
      <c r="A14" s="42">
        <v>2</v>
      </c>
      <c r="B14" s="84" t="e">
        <f>'BAR BB| Open rates'!#REF!*0.9*0.87+25</f>
        <v>#REF!</v>
      </c>
      <c r="C14" s="84" t="e">
        <f>'BAR BB| Open rates'!#REF!*0.9*0.87+25</f>
        <v>#REF!</v>
      </c>
      <c r="D14" s="84" t="e">
        <f>'BAR BB| Open rates'!#REF!*0.9*0.87+25</f>
        <v>#REF!</v>
      </c>
      <c r="E14" s="84" t="e">
        <f>'BAR BB| Open rates'!#REF!*0.9*0.87+25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row>
    <row r="15" spans="1:171" x14ac:dyDescent="0.2">
      <c r="A15" s="123"/>
      <c r="B15"/>
      <c r="C15"/>
      <c r="D15"/>
      <c r="E15"/>
    </row>
    <row r="16" spans="1:171"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row>
    <row r="17" spans="1:171"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row>
    <row r="18" spans="1:171"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row>
    <row r="19" spans="1:171" s="11" customFormat="1" ht="184.5" customHeight="1" thickBot="1" x14ac:dyDescent="0.25">
      <c r="A19" s="205" t="s">
        <v>270</v>
      </c>
    </row>
    <row r="20" spans="1:171" s="11" customFormat="1" ht="10.5" customHeight="1" x14ac:dyDescent="0.2">
      <c r="A20" s="5"/>
    </row>
    <row r="21" spans="1:171" s="11" customFormat="1" ht="21.75" customHeight="1" x14ac:dyDescent="0.2">
      <c r="A21" s="87" t="s">
        <v>80</v>
      </c>
    </row>
    <row r="22" spans="1:171" s="11" customFormat="1" ht="24.75" customHeight="1" x14ac:dyDescent="0.2">
      <c r="A22" s="109" t="s">
        <v>248</v>
      </c>
    </row>
    <row r="23" spans="1:171" ht="24.75" customHeight="1" x14ac:dyDescent="0.2">
      <c r="A23" s="109" t="s">
        <v>249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row>
    <row r="24" spans="1:171"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row>
    <row r="25" spans="1:171"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row>
    <row r="26" spans="1:171"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row>
    <row r="27" spans="1:171" s="155" customFormat="1" ht="35.25" customHeight="1" x14ac:dyDescent="0.2">
      <c r="A27" s="150" t="s">
        <v>163</v>
      </c>
    </row>
    <row r="28" spans="1:171" s="155" customFormat="1" ht="35.25" customHeight="1" x14ac:dyDescent="0.2">
      <c r="A28" s="150" t="s">
        <v>188</v>
      </c>
    </row>
    <row r="29" spans="1:171" s="155" customFormat="1" ht="35.25" customHeight="1" x14ac:dyDescent="0.2">
      <c r="A29" s="150" t="s">
        <v>164</v>
      </c>
    </row>
    <row r="30" spans="1:171" s="155" customFormat="1" ht="13.5" customHeight="1" x14ac:dyDescent="0.2">
      <c r="A30" s="150" t="s">
        <v>165</v>
      </c>
    </row>
    <row r="31" spans="1:171" s="155" customFormat="1" ht="35.25" customHeight="1" x14ac:dyDescent="0.2">
      <c r="A31" s="150" t="s">
        <v>162</v>
      </c>
    </row>
    <row r="32" spans="1:171"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row>
    <row r="33" spans="1:171"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row>
    <row r="34" spans="1:171" ht="15" customHeight="1" x14ac:dyDescent="0.2">
      <c r="A34" s="189" t="s">
        <v>250</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row>
    <row r="35" spans="1:171"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row>
    <row r="36" spans="1:171" ht="12.75" customHeight="1" x14ac:dyDescent="0.2">
      <c r="A36" s="1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row>
    <row r="37" spans="1:171" s="11" customFormat="1" ht="15" customHeight="1" x14ac:dyDescent="0.2">
      <c r="A37" s="254" t="s">
        <v>103</v>
      </c>
    </row>
    <row r="38" spans="1:171" ht="15" customHeight="1" x14ac:dyDescent="0.2">
      <c r="A38" s="25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row>
    <row r="39" spans="1:171" ht="51" customHeight="1" x14ac:dyDescent="0.2">
      <c r="A39" s="25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row>
    <row r="40" spans="1:171"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row>
    <row r="41" spans="1:171"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row>
    <row r="42" spans="1:171"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row>
    <row r="43" spans="1:171" ht="24" x14ac:dyDescent="0.2">
      <c r="A43" s="176"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row>
    <row r="44" spans="1:171" x14ac:dyDescent="0.2">
      <c r="A44" s="206" t="s">
        <v>275</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row>
    <row r="45" spans="1:171" s="11" customFormat="1" x14ac:dyDescent="0.2">
      <c r="A45" s="189"/>
    </row>
    <row r="46" spans="1:171" s="11" customFormat="1" x14ac:dyDescent="0.2">
      <c r="A46" s="137" t="s">
        <v>65</v>
      </c>
    </row>
    <row r="47" spans="1:171" s="11" customFormat="1" ht="42" customHeight="1" x14ac:dyDescent="0.2">
      <c r="A47" s="144" t="s">
        <v>104</v>
      </c>
    </row>
    <row r="48" spans="1:171" s="11" customFormat="1" ht="40.5" customHeight="1" x14ac:dyDescent="0.2">
      <c r="A48" s="144" t="s">
        <v>105</v>
      </c>
    </row>
    <row r="49" spans="1:1" s="11" customFormat="1" x14ac:dyDescent="0.2">
      <c r="A49" s="189"/>
    </row>
    <row r="50" spans="1:1" s="11" customFormat="1" ht="12.75" customHeight="1" x14ac:dyDescent="0.2">
      <c r="A50" s="137" t="s">
        <v>251</v>
      </c>
    </row>
    <row r="51" spans="1:1" s="11" customFormat="1" ht="24" x14ac:dyDescent="0.2">
      <c r="A51" s="180" t="s">
        <v>234</v>
      </c>
    </row>
    <row r="52" spans="1:1" s="11" customFormat="1" ht="17.25" customHeight="1" x14ac:dyDescent="0.2">
      <c r="A52" s="191" t="s">
        <v>181</v>
      </c>
    </row>
    <row r="53" spans="1:1" s="11" customFormat="1" ht="12" customHeight="1" x14ac:dyDescent="0.2">
      <c r="A53" s="191"/>
    </row>
    <row r="54" spans="1:1" s="11" customFormat="1" x14ac:dyDescent="0.2">
      <c r="A54" s="190" t="s">
        <v>252</v>
      </c>
    </row>
    <row r="55" spans="1:1" s="11" customFormat="1" x14ac:dyDescent="0.2">
      <c r="A55" s="191" t="s">
        <v>253</v>
      </c>
    </row>
    <row r="56" spans="1:1" s="11" customFormat="1" ht="13.5" customHeight="1" x14ac:dyDescent="0.2">
      <c r="A56" s="19"/>
    </row>
    <row r="57" spans="1:1" s="11" customFormat="1" x14ac:dyDescent="0.2">
      <c r="A57" s="190" t="s">
        <v>254</v>
      </c>
    </row>
    <row r="58" spans="1:1" s="11" customFormat="1" x14ac:dyDescent="0.2">
      <c r="A58" s="192" t="s">
        <v>183</v>
      </c>
    </row>
    <row r="59" spans="1:1" s="11" customFormat="1" ht="13.5" customHeight="1" x14ac:dyDescent="0.2">
      <c r="A59" s="19"/>
    </row>
    <row r="60" spans="1:1" s="11" customFormat="1" x14ac:dyDescent="0.2">
      <c r="A60" s="203" t="s">
        <v>276</v>
      </c>
    </row>
    <row r="61" spans="1:1" s="11" customFormat="1" x14ac:dyDescent="0.2">
      <c r="A61" s="191" t="s">
        <v>183</v>
      </c>
    </row>
    <row r="62" spans="1:1" s="11" customFormat="1" ht="12.75" customHeight="1" x14ac:dyDescent="0.2">
      <c r="A62" s="193"/>
    </row>
    <row r="63" spans="1:1" s="11" customFormat="1" x14ac:dyDescent="0.2">
      <c r="A63" s="190" t="s">
        <v>255</v>
      </c>
    </row>
    <row r="64" spans="1:1" s="11" customFormat="1" x14ac:dyDescent="0.2">
      <c r="A64" s="192" t="s">
        <v>256</v>
      </c>
    </row>
    <row r="65" spans="1:171" s="11" customFormat="1" ht="13.5" customHeight="1" x14ac:dyDescent="0.2">
      <c r="A65" s="192"/>
    </row>
    <row r="66" spans="1:171" s="11" customFormat="1" x14ac:dyDescent="0.2">
      <c r="A66" s="190" t="s">
        <v>257</v>
      </c>
    </row>
    <row r="67" spans="1:171" s="11" customFormat="1" x14ac:dyDescent="0.2">
      <c r="A67" s="192" t="s">
        <v>258</v>
      </c>
    </row>
    <row r="68" spans="1:171" s="11" customFormat="1" ht="13.5" thickBot="1" x14ac:dyDescent="0.25">
      <c r="A68" s="194"/>
    </row>
    <row r="69" spans="1:171" s="11" customFormat="1" ht="77.25" customHeight="1" x14ac:dyDescent="0.2">
      <c r="A69" s="195" t="s">
        <v>259</v>
      </c>
    </row>
    <row r="70" spans="1:171" s="11" customFormat="1" ht="24.75" thickBot="1" x14ac:dyDescent="0.25">
      <c r="A70" s="196" t="s">
        <v>128</v>
      </c>
    </row>
    <row r="71" spans="1:171" s="11" customFormat="1" x14ac:dyDescent="0.2">
      <c r="A71" s="5"/>
    </row>
    <row r="72" spans="1:171" s="11" customFormat="1" ht="24" x14ac:dyDescent="0.2">
      <c r="A72" s="135" t="s">
        <v>260</v>
      </c>
    </row>
    <row r="73" spans="1:171" s="11" customFormat="1" ht="24" x14ac:dyDescent="0.2">
      <c r="A73" s="180" t="s">
        <v>237</v>
      </c>
    </row>
    <row r="74" spans="1:171" s="11" customFormat="1" x14ac:dyDescent="0.2">
      <c r="A74" s="174" t="s">
        <v>182</v>
      </c>
    </row>
    <row r="75" spans="1:171"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row>
    <row r="76" spans="1:171" x14ac:dyDescent="0.2">
      <c r="A76" s="180" t="s">
        <v>194</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row>
    <row r="77" spans="1:171" x14ac:dyDescent="0.2">
      <c r="A77" s="174" t="s">
        <v>261</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row>
    <row r="78" spans="1:171" s="11" customFormat="1" x14ac:dyDescent="0.2">
      <c r="A78" s="144"/>
    </row>
    <row r="79" spans="1:171" s="11" customFormat="1" x14ac:dyDescent="0.2">
      <c r="A79" s="180" t="s">
        <v>262</v>
      </c>
    </row>
    <row r="80" spans="1:171" s="11" customFormat="1" x14ac:dyDescent="0.2">
      <c r="A80" s="174" t="s">
        <v>184</v>
      </c>
    </row>
    <row r="81" spans="1:1" s="11" customFormat="1" x14ac:dyDescent="0.2">
      <c r="A81" s="144"/>
    </row>
    <row r="82" spans="1:1" s="11" customFormat="1" x14ac:dyDescent="0.2">
      <c r="A82" s="204" t="s">
        <v>277</v>
      </c>
    </row>
    <row r="83" spans="1:1" s="11" customFormat="1" x14ac:dyDescent="0.2">
      <c r="A83" s="174" t="s">
        <v>184</v>
      </c>
    </row>
    <row r="84" spans="1:1" s="11" customFormat="1" x14ac:dyDescent="0.2">
      <c r="A84" s="144"/>
    </row>
    <row r="85" spans="1:1" s="11" customFormat="1" x14ac:dyDescent="0.2">
      <c r="A85" s="180" t="s">
        <v>263</v>
      </c>
    </row>
    <row r="86" spans="1:1" s="11" customFormat="1" x14ac:dyDescent="0.2">
      <c r="A86" s="174" t="s">
        <v>264</v>
      </c>
    </row>
    <row r="87" spans="1:1" s="11" customFormat="1" x14ac:dyDescent="0.2">
      <c r="A87" s="197"/>
    </row>
    <row r="88" spans="1:1" s="11" customFormat="1" x14ac:dyDescent="0.2">
      <c r="A88" s="180" t="s">
        <v>265</v>
      </c>
    </row>
    <row r="89" spans="1:1" s="11" customFormat="1" x14ac:dyDescent="0.2">
      <c r="A89" s="174" t="s">
        <v>266</v>
      </c>
    </row>
    <row r="90" spans="1:1" s="11" customFormat="1" ht="30" customHeight="1" thickBot="1" x14ac:dyDescent="0.25">
      <c r="A90" s="31"/>
    </row>
    <row r="91" spans="1:1" s="11" customFormat="1" ht="60" x14ac:dyDescent="0.2">
      <c r="A91" s="198" t="s">
        <v>267</v>
      </c>
    </row>
    <row r="92" spans="1:1" s="11" customFormat="1" ht="13.5" thickBot="1" x14ac:dyDescent="0.25">
      <c r="A92" s="199" t="s">
        <v>268</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71" s="11" customFormat="1" x14ac:dyDescent="0.2">
      <c r="A97" s="31"/>
    </row>
    <row r="98" spans="1:171" s="11" customFormat="1" x14ac:dyDescent="0.2">
      <c r="A98" s="31"/>
    </row>
    <row r="99" spans="1:171" s="11" customFormat="1" x14ac:dyDescent="0.2">
      <c r="A99" s="31"/>
    </row>
    <row r="100" spans="1:171" s="11" customFormat="1" x14ac:dyDescent="0.2">
      <c r="A100" s="200"/>
    </row>
    <row r="101" spans="1:171"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row>
    <row r="102" spans="1:171"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row>
    <row r="103" spans="1:171"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row>
    <row r="104" spans="1:171"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row>
    <row r="105" spans="1:171"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row>
    <row r="106" spans="1:17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row>
    <row r="107" spans="1:17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row>
    <row r="108" spans="1:17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row>
    <row r="109" spans="1:17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row>
    <row r="110" spans="1:17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row>
    <row r="111" spans="1:17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row>
    <row r="112" spans="1:17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row>
    <row r="113" spans="1:17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row>
    <row r="114" spans="1:17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row>
    <row r="115" spans="1:17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row>
    <row r="116" spans="1:17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row>
    <row r="117" spans="1:17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row>
    <row r="118" spans="1:17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row>
    <row r="119" spans="1:17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row>
    <row r="120" spans="1:17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row>
    <row r="121" spans="1:17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row>
    <row r="122" spans="1:17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row>
    <row r="123" spans="1:17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row>
    <row r="124" spans="1:17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row>
    <row r="125" spans="1:17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row>
    <row r="126" spans="1:17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row>
    <row r="127" spans="1:17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row>
    <row r="128" spans="1:17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row>
    <row r="129" spans="1:17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row>
    <row r="130" spans="1:17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row>
    <row r="131" spans="1:17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row>
    <row r="132" spans="1:17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row>
    <row r="133" spans="1:17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row>
    <row r="134" spans="1:17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row>
    <row r="135" spans="1:17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row>
    <row r="136" spans="1:17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row>
    <row r="137" spans="1:17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row>
    <row r="138" spans="1:17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row>
    <row r="139" spans="1:17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row>
    <row r="140" spans="1:17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row>
    <row r="141" spans="1:17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row>
    <row r="142" spans="1:17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row>
    <row r="143" spans="1:17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row>
    <row r="144" spans="1:17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row>
    <row r="145" spans="1:17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row>
    <row r="146" spans="1:17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row>
    <row r="147" spans="1:17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row>
    <row r="148" spans="1:17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row>
    <row r="149" spans="1:17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row>
    <row r="150" spans="1:17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row>
    <row r="151" spans="1:17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row>
    <row r="152" spans="1:17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row>
    <row r="153" spans="1:17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row>
    <row r="154" spans="1:17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row>
    <row r="155" spans="1:17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row>
    <row r="156" spans="1:17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row>
    <row r="157" spans="1:171"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row>
    <row r="158" spans="1:171"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row>
    <row r="159" spans="1:171"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row>
    <row r="160" spans="1:171"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row>
    <row r="161" spans="1:171"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row>
    <row r="162" spans="1:171"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row>
    <row r="163" spans="1:171"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row>
    <row r="164" spans="1:171"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row>
    <row r="165" spans="1:171"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row>
    <row r="166" spans="1:171"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row>
    <row r="167" spans="1:171"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row>
    <row r="168" spans="1:171"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row>
    <row r="169" spans="1:171"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row>
    <row r="170" spans="1:171"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row>
    <row r="171" spans="1:171"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row>
    <row r="172" spans="1:171"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row>
    <row r="173" spans="1:171"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row>
    <row r="174" spans="1:171"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row>
    <row r="175" spans="1:171"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row>
    <row r="176" spans="1:171"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row>
    <row r="177" spans="1:171"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row>
    <row r="178" spans="1:171"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row>
    <row r="179" spans="1:171"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row>
    <row r="180" spans="1:171"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row>
    <row r="181" spans="1:171"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row>
    <row r="182" spans="1:171"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row>
    <row r="183" spans="1:171"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row>
    <row r="184" spans="1:171"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row>
    <row r="185" spans="1:171"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row>
    <row r="186" spans="1:171"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row>
    <row r="187" spans="1:171"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row>
    <row r="188" spans="1:171"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row>
    <row r="189" spans="1:171"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row>
    <row r="190" spans="1:171"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row>
    <row r="191" spans="1:171"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row>
    <row r="192" spans="1:171"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row>
    <row r="193" spans="1:171"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row>
    <row r="194" spans="1:171"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row>
    <row r="195" spans="1:171"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row>
    <row r="196" spans="1:171"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row>
    <row r="197" spans="1:171"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row>
    <row r="198" spans="1:171"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row>
    <row r="199" spans="1:171"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row>
    <row r="200" spans="1:171"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row>
    <row r="201" spans="1:171"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row>
    <row r="202" spans="1:171"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row>
    <row r="203" spans="1:171"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row>
    <row r="204" spans="1:171"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row>
    <row r="205" spans="1:171"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row>
    <row r="206" spans="1:171"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row>
    <row r="207" spans="1:171"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row>
    <row r="208" spans="1:171"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row>
    <row r="209" spans="1:171"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row>
    <row r="210" spans="1:171"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row>
    <row r="211" spans="1:171"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row>
    <row r="212" spans="1:171"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row>
    <row r="213" spans="1:171"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row>
    <row r="214" spans="1:171"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row>
    <row r="215" spans="1:171"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row>
    <row r="216" spans="1:171"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row>
    <row r="217" spans="1:171"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row>
    <row r="218" spans="1:171"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row>
    <row r="219" spans="1:171"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row>
    <row r="220" spans="1:171"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row>
    <row r="221" spans="1:171"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row>
    <row r="222" spans="1:171"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row>
    <row r="223" spans="1:171"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row>
    <row r="224" spans="1:171"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row>
    <row r="225" spans="1:171"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row>
    <row r="226" spans="1:171"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row>
    <row r="227" spans="1:171"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row>
    <row r="228" spans="1:171"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row>
    <row r="229" spans="1:171"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row>
    <row r="230" spans="1:171"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row>
    <row r="231" spans="1:171"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row>
    <row r="232" spans="1:171"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row>
    <row r="233" spans="1:171"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row>
    <row r="234" spans="1:171"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row>
    <row r="235" spans="1:171"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row>
    <row r="236" spans="1:171"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row>
    <row r="237" spans="1:171"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row>
    <row r="238" spans="1:171"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row>
    <row r="239" spans="1:171"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row>
    <row r="240" spans="1:171"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row>
    <row r="241" spans="1:171"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row>
    <row r="242" spans="1:171"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row>
    <row r="243" spans="1:171"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row>
    <row r="244" spans="1:171"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row>
    <row r="245" spans="1:171"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5"/>
  <sheetViews>
    <sheetView workbookViewId="0">
      <pane xSplit="1" topLeftCell="B1" activePane="topRight" state="frozen"/>
      <selection activeCell="A10" sqref="A10"/>
      <selection pane="topRight" activeCell="D10" sqref="D10"/>
    </sheetView>
  </sheetViews>
  <sheetFormatPr defaultRowHeight="12.75" x14ac:dyDescent="0.2"/>
  <cols>
    <col min="1" max="1" width="43.85546875" style="5" customWidth="1"/>
    <col min="2" max="171" width="9.5703125" style="106" customWidth="1"/>
  </cols>
  <sheetData>
    <row r="1" spans="1:171" ht="24" x14ac:dyDescent="0.2">
      <c r="A1" s="47" t="s">
        <v>50</v>
      </c>
    </row>
    <row r="2" spans="1:171" x14ac:dyDescent="0.2">
      <c r="A2" s="188" t="s">
        <v>246</v>
      </c>
    </row>
    <row r="3" spans="1:171" x14ac:dyDescent="0.2">
      <c r="A3" s="132" t="s">
        <v>269</v>
      </c>
    </row>
    <row r="4" spans="1:171" s="11" customFormat="1" ht="21.75" customHeight="1" x14ac:dyDescent="0.2">
      <c r="A4" s="74" t="s">
        <v>52</v>
      </c>
      <c r="B4" s="73" t="e">
        <f>'НСЛ| FIT18'!B4</f>
        <v>#REF!</v>
      </c>
      <c r="C4" s="73" t="e">
        <f>'НСЛ| FIT18'!C4</f>
        <v>#REF!</v>
      </c>
      <c r="D4" s="73" t="e">
        <f>'НСЛ| FIT18'!D4</f>
        <v>#REF!</v>
      </c>
      <c r="E4" s="73" t="e">
        <f>'НСЛ| FIT18'!E4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row>
    <row r="5" spans="1:171" s="11" customFormat="1" ht="21.75" customHeight="1" x14ac:dyDescent="0.2">
      <c r="A5" s="74"/>
      <c r="B5" s="73" t="e">
        <f>'НСЛ| FIT18'!B5</f>
        <v>#REF!</v>
      </c>
      <c r="C5" s="73" t="e">
        <f>'НСЛ| FIT18'!C5</f>
        <v>#REF!</v>
      </c>
      <c r="D5" s="73" t="e">
        <f>'НСЛ| FIT18'!D5</f>
        <v>#REF!</v>
      </c>
      <c r="E5" s="73" t="e">
        <f>'НСЛ| FIT18'!E5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row>
    <row r="6" spans="1:171"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row>
    <row r="7" spans="1:171" s="11" customFormat="1" x14ac:dyDescent="0.2">
      <c r="A7" s="42">
        <v>1</v>
      </c>
      <c r="B7" s="84" t="e">
        <f>'BAR BB| Open rates'!#REF!*0.9*0.85+35</f>
        <v>#REF!</v>
      </c>
      <c r="C7" s="84" t="e">
        <f>'BAR BB| Open rates'!#REF!*0.9*0.85+35</f>
        <v>#REF!</v>
      </c>
      <c r="D7" s="84" t="e">
        <f>'BAR BB| Open rates'!#REF!*0.9*0.85+35</f>
        <v>#REF!</v>
      </c>
      <c r="E7" s="84" t="e">
        <f>'BAR BB| Open rates'!#REF!*0.9*0.85+35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row>
    <row r="8" spans="1:171" s="11" customFormat="1" x14ac:dyDescent="0.2">
      <c r="A8" s="42">
        <v>2</v>
      </c>
      <c r="B8" s="84" t="e">
        <f>'BAR BB| Open rates'!#REF!*0.9*0.85+35</f>
        <v>#REF!</v>
      </c>
      <c r="C8" s="84" t="e">
        <f>'BAR BB| Open rates'!#REF!*0.9*0.85+35</f>
        <v>#REF!</v>
      </c>
      <c r="D8" s="84" t="e">
        <f>'BAR BB| Open rates'!#REF!*0.9*0.85+35</f>
        <v>#REF!</v>
      </c>
      <c r="E8" s="84" t="e">
        <f>'BAR BB| Open rates'!#REF!*0.9*0.85+35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row>
    <row r="9" spans="1:171"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row>
    <row r="10" spans="1:171" s="11" customFormat="1" x14ac:dyDescent="0.2">
      <c r="A10" s="42">
        <v>1</v>
      </c>
      <c r="B10" s="84" t="e">
        <f>'BAR BB| Open rates'!#REF!*0.9*0.85+35</f>
        <v>#REF!</v>
      </c>
      <c r="C10" s="84" t="e">
        <f>'BAR BB| Open rates'!#REF!*0.9*0.85+35</f>
        <v>#REF!</v>
      </c>
      <c r="D10" s="84" t="e">
        <f>'BAR BB| Open rates'!#REF!*0.9*0.85+35</f>
        <v>#REF!</v>
      </c>
      <c r="E10" s="84" t="e">
        <f>'BAR BB| Open rates'!#REF!*0.9*0.85+35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row>
    <row r="11" spans="1:171" s="11" customFormat="1" x14ac:dyDescent="0.2">
      <c r="A11" s="42">
        <v>2</v>
      </c>
      <c r="B11" s="84" t="e">
        <f>'BAR BB| Open rates'!#REF!*0.9*0.85+35</f>
        <v>#REF!</v>
      </c>
      <c r="C11" s="84" t="e">
        <f>'BAR BB| Open rates'!#REF!*0.9*0.85+35</f>
        <v>#REF!</v>
      </c>
      <c r="D11" s="84" t="e">
        <f>'BAR BB| Open rates'!#REF!*0.9*0.85+35</f>
        <v>#REF!</v>
      </c>
      <c r="E11" s="84" t="e">
        <f>'BAR BB| Open rates'!#REF!*0.9*0.85+35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row>
    <row r="12" spans="1:171"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row>
    <row r="13" spans="1:171" s="11" customFormat="1" x14ac:dyDescent="0.2">
      <c r="A13" s="42">
        <v>1</v>
      </c>
      <c r="B13" s="84" t="e">
        <f>'BAR BB| Open rates'!#REF!*0.9*0.85+35</f>
        <v>#REF!</v>
      </c>
      <c r="C13" s="84" t="e">
        <f>'BAR BB| Open rates'!#REF!*0.9*0.85+35</f>
        <v>#REF!</v>
      </c>
      <c r="D13" s="84" t="e">
        <f>'BAR BB| Open rates'!#REF!*0.9*0.85+35</f>
        <v>#REF!</v>
      </c>
      <c r="E13" s="84" t="e">
        <f>'BAR BB| Open rates'!#REF!*0.9*0.85+35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row>
    <row r="14" spans="1:171" s="11" customFormat="1" x14ac:dyDescent="0.2">
      <c r="A14" s="42">
        <v>2</v>
      </c>
      <c r="B14" s="84" t="e">
        <f>'BAR BB| Open rates'!#REF!*0.9*0.85+35</f>
        <v>#REF!</v>
      </c>
      <c r="C14" s="84" t="e">
        <f>'BAR BB| Open rates'!#REF!*0.9*0.85+35</f>
        <v>#REF!</v>
      </c>
      <c r="D14" s="84" t="e">
        <f>'BAR BB| Open rates'!#REF!*0.9*0.85+35</f>
        <v>#REF!</v>
      </c>
      <c r="E14" s="84" t="e">
        <f>'BAR BB| Open rates'!#REF!*0.9*0.85+35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row>
    <row r="15" spans="1:171" x14ac:dyDescent="0.2">
      <c r="A15" s="123"/>
      <c r="B15" s="11"/>
      <c r="C15" s="11"/>
      <c r="D15" s="11"/>
      <c r="E15" s="11"/>
    </row>
    <row r="16" spans="1:171"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row>
    <row r="17" spans="1:171"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row>
    <row r="18" spans="1:171"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row>
    <row r="19" spans="1:171" s="11" customFormat="1" ht="184.5" customHeight="1" thickBot="1" x14ac:dyDescent="0.25">
      <c r="A19" s="205" t="s">
        <v>270</v>
      </c>
    </row>
    <row r="20" spans="1:171" s="11" customFormat="1" ht="10.5" customHeight="1" x14ac:dyDescent="0.2">
      <c r="A20" s="5"/>
    </row>
    <row r="21" spans="1:171" s="11" customFormat="1" ht="21.75" customHeight="1" x14ac:dyDescent="0.2">
      <c r="A21" s="87" t="s">
        <v>80</v>
      </c>
    </row>
    <row r="22" spans="1:171" s="11" customFormat="1" ht="24.75" customHeight="1" x14ac:dyDescent="0.2">
      <c r="A22" s="109" t="s">
        <v>248</v>
      </c>
    </row>
    <row r="23" spans="1:171" ht="24.75" customHeight="1" x14ac:dyDescent="0.2">
      <c r="A23" s="109" t="s">
        <v>249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row>
    <row r="24" spans="1:171"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row>
    <row r="25" spans="1:171"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row>
    <row r="26" spans="1:171"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row>
    <row r="27" spans="1:171" s="155" customFormat="1" ht="35.25" customHeight="1" x14ac:dyDescent="0.2">
      <c r="A27" s="150" t="s">
        <v>163</v>
      </c>
    </row>
    <row r="28" spans="1:171" s="155" customFormat="1" ht="35.25" customHeight="1" x14ac:dyDescent="0.2">
      <c r="A28" s="150" t="s">
        <v>188</v>
      </c>
    </row>
    <row r="29" spans="1:171" s="155" customFormat="1" ht="35.25" customHeight="1" x14ac:dyDescent="0.2">
      <c r="A29" s="150" t="s">
        <v>164</v>
      </c>
    </row>
    <row r="30" spans="1:171" s="155" customFormat="1" ht="13.5" customHeight="1" x14ac:dyDescent="0.2">
      <c r="A30" s="150" t="s">
        <v>165</v>
      </c>
    </row>
    <row r="31" spans="1:171" s="155" customFormat="1" ht="35.25" customHeight="1" x14ac:dyDescent="0.2">
      <c r="A31" s="150" t="s">
        <v>162</v>
      </c>
    </row>
    <row r="32" spans="1:171"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row>
    <row r="33" spans="1:171"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row>
    <row r="34" spans="1:171" ht="15" customHeight="1" x14ac:dyDescent="0.2">
      <c r="A34" s="189" t="s">
        <v>250</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row>
    <row r="35" spans="1:171"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row>
    <row r="36" spans="1:171" ht="12.75" customHeight="1" x14ac:dyDescent="0.2">
      <c r="A36" s="1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row>
    <row r="37" spans="1:171" s="11" customFormat="1" ht="15" customHeight="1" x14ac:dyDescent="0.2">
      <c r="A37" s="254" t="s">
        <v>103</v>
      </c>
    </row>
    <row r="38" spans="1:171" ht="15" customHeight="1" x14ac:dyDescent="0.2">
      <c r="A38" s="25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row>
    <row r="39" spans="1:171" ht="51" customHeight="1" x14ac:dyDescent="0.2">
      <c r="A39" s="25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row>
    <row r="40" spans="1:171"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row>
    <row r="41" spans="1:171"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row>
    <row r="42" spans="1:171"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row>
    <row r="43" spans="1:171" ht="36" x14ac:dyDescent="0.2">
      <c r="A43" s="176"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row>
    <row r="44" spans="1:171" x14ac:dyDescent="0.2">
      <c r="A44" s="206" t="s">
        <v>275</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row>
    <row r="45" spans="1:171" s="11" customFormat="1" x14ac:dyDescent="0.2">
      <c r="A45" s="189"/>
    </row>
    <row r="46" spans="1:171" s="11" customFormat="1" x14ac:dyDescent="0.2">
      <c r="A46" s="137" t="s">
        <v>65</v>
      </c>
    </row>
    <row r="47" spans="1:171" s="11" customFormat="1" ht="42" customHeight="1" x14ac:dyDescent="0.2">
      <c r="A47" s="144" t="s">
        <v>104</v>
      </c>
    </row>
    <row r="48" spans="1:171" s="11" customFormat="1" ht="40.5" customHeight="1" x14ac:dyDescent="0.2">
      <c r="A48" s="144" t="s">
        <v>105</v>
      </c>
    </row>
    <row r="49" spans="1:1" s="11" customFormat="1" x14ac:dyDescent="0.2">
      <c r="A49" s="189"/>
    </row>
    <row r="50" spans="1:1" s="11" customFormat="1" ht="12.75" customHeight="1" x14ac:dyDescent="0.2">
      <c r="A50" s="137" t="s">
        <v>251</v>
      </c>
    </row>
    <row r="51" spans="1:1" s="11" customFormat="1" ht="36" x14ac:dyDescent="0.2">
      <c r="A51" s="180" t="s">
        <v>234</v>
      </c>
    </row>
    <row r="52" spans="1:1" s="11" customFormat="1" ht="17.25" customHeight="1" x14ac:dyDescent="0.2">
      <c r="A52" s="191" t="s">
        <v>181</v>
      </c>
    </row>
    <row r="53" spans="1:1" s="11" customFormat="1" ht="12" customHeight="1" x14ac:dyDescent="0.2">
      <c r="A53" s="191"/>
    </row>
    <row r="54" spans="1:1" s="11" customFormat="1" x14ac:dyDescent="0.2">
      <c r="A54" s="190" t="s">
        <v>252</v>
      </c>
    </row>
    <row r="55" spans="1:1" s="11" customFormat="1" x14ac:dyDescent="0.2">
      <c r="A55" s="191" t="s">
        <v>253</v>
      </c>
    </row>
    <row r="56" spans="1:1" s="11" customFormat="1" ht="13.5" customHeight="1" x14ac:dyDescent="0.2">
      <c r="A56" s="19"/>
    </row>
    <row r="57" spans="1:1" s="11" customFormat="1" x14ac:dyDescent="0.2">
      <c r="A57" s="190" t="s">
        <v>254</v>
      </c>
    </row>
    <row r="58" spans="1:1" s="11" customFormat="1" x14ac:dyDescent="0.2">
      <c r="A58" s="192" t="s">
        <v>183</v>
      </c>
    </row>
    <row r="59" spans="1:1" s="11" customFormat="1" ht="13.5" customHeight="1" x14ac:dyDescent="0.2">
      <c r="A59" s="19"/>
    </row>
    <row r="60" spans="1:1" s="11" customFormat="1" x14ac:dyDescent="0.2">
      <c r="A60" s="203" t="s">
        <v>276</v>
      </c>
    </row>
    <row r="61" spans="1:1" s="11" customFormat="1" x14ac:dyDescent="0.2">
      <c r="A61" s="191" t="s">
        <v>183</v>
      </c>
    </row>
    <row r="62" spans="1:1" s="11" customFormat="1" ht="12.75" customHeight="1" x14ac:dyDescent="0.2">
      <c r="A62" s="193"/>
    </row>
    <row r="63" spans="1:1" s="11" customFormat="1" x14ac:dyDescent="0.2">
      <c r="A63" s="190" t="s">
        <v>255</v>
      </c>
    </row>
    <row r="64" spans="1:1" s="11" customFormat="1" x14ac:dyDescent="0.2">
      <c r="A64" s="192" t="s">
        <v>256</v>
      </c>
    </row>
    <row r="65" spans="1:171" s="11" customFormat="1" ht="13.5" customHeight="1" x14ac:dyDescent="0.2">
      <c r="A65" s="192"/>
    </row>
    <row r="66" spans="1:171" s="11" customFormat="1" x14ac:dyDescent="0.2">
      <c r="A66" s="190" t="s">
        <v>257</v>
      </c>
    </row>
    <row r="67" spans="1:171" s="11" customFormat="1" x14ac:dyDescent="0.2">
      <c r="A67" s="192" t="s">
        <v>258</v>
      </c>
    </row>
    <row r="68" spans="1:171" s="11" customFormat="1" ht="13.5" thickBot="1" x14ac:dyDescent="0.25">
      <c r="A68" s="194"/>
    </row>
    <row r="69" spans="1:171" s="11" customFormat="1" ht="77.25" customHeight="1" x14ac:dyDescent="0.2">
      <c r="A69" s="195" t="s">
        <v>259</v>
      </c>
    </row>
    <row r="70" spans="1:171" s="11" customFormat="1" ht="24.75" thickBot="1" x14ac:dyDescent="0.25">
      <c r="A70" s="196" t="s">
        <v>128</v>
      </c>
    </row>
    <row r="71" spans="1:171" s="11" customFormat="1" x14ac:dyDescent="0.2">
      <c r="A71" s="5"/>
    </row>
    <row r="72" spans="1:171" s="11" customFormat="1" ht="24" x14ac:dyDescent="0.2">
      <c r="A72" s="135" t="s">
        <v>260</v>
      </c>
    </row>
    <row r="73" spans="1:171" s="11" customFormat="1" ht="24" x14ac:dyDescent="0.2">
      <c r="A73" s="180" t="s">
        <v>237</v>
      </c>
    </row>
    <row r="74" spans="1:171" s="11" customFormat="1" x14ac:dyDescent="0.2">
      <c r="A74" s="174" t="s">
        <v>182</v>
      </c>
    </row>
    <row r="75" spans="1:171"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row>
    <row r="76" spans="1:171" x14ac:dyDescent="0.2">
      <c r="A76" s="180" t="s">
        <v>194</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row>
    <row r="77" spans="1:171" x14ac:dyDescent="0.2">
      <c r="A77" s="174" t="s">
        <v>261</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row>
    <row r="78" spans="1:171" s="11" customFormat="1" x14ac:dyDescent="0.2">
      <c r="A78" s="144"/>
    </row>
    <row r="79" spans="1:171" s="11" customFormat="1" x14ac:dyDescent="0.2">
      <c r="A79" s="180" t="s">
        <v>262</v>
      </c>
    </row>
    <row r="80" spans="1:171" s="11" customFormat="1" x14ac:dyDescent="0.2">
      <c r="A80" s="174" t="s">
        <v>184</v>
      </c>
    </row>
    <row r="81" spans="1:1" s="11" customFormat="1" x14ac:dyDescent="0.2">
      <c r="A81" s="144"/>
    </row>
    <row r="82" spans="1:1" s="11" customFormat="1" x14ac:dyDescent="0.2">
      <c r="A82" s="204" t="s">
        <v>277</v>
      </c>
    </row>
    <row r="83" spans="1:1" s="11" customFormat="1" x14ac:dyDescent="0.2">
      <c r="A83" s="174" t="s">
        <v>184</v>
      </c>
    </row>
    <row r="84" spans="1:1" s="11" customFormat="1" x14ac:dyDescent="0.2">
      <c r="A84" s="144"/>
    </row>
    <row r="85" spans="1:1" s="11" customFormat="1" x14ac:dyDescent="0.2">
      <c r="A85" s="180" t="s">
        <v>263</v>
      </c>
    </row>
    <row r="86" spans="1:1" s="11" customFormat="1" x14ac:dyDescent="0.2">
      <c r="A86" s="174" t="s">
        <v>264</v>
      </c>
    </row>
    <row r="87" spans="1:1" s="11" customFormat="1" x14ac:dyDescent="0.2">
      <c r="A87" s="197"/>
    </row>
    <row r="88" spans="1:1" s="11" customFormat="1" x14ac:dyDescent="0.2">
      <c r="A88" s="180" t="s">
        <v>265</v>
      </c>
    </row>
    <row r="89" spans="1:1" s="11" customFormat="1" x14ac:dyDescent="0.2">
      <c r="A89" s="174" t="s">
        <v>266</v>
      </c>
    </row>
    <row r="90" spans="1:1" s="11" customFormat="1" ht="30" customHeight="1" thickBot="1" x14ac:dyDescent="0.25">
      <c r="A90" s="31"/>
    </row>
    <row r="91" spans="1:1" s="11" customFormat="1" ht="72" x14ac:dyDescent="0.2">
      <c r="A91" s="198" t="s">
        <v>267</v>
      </c>
    </row>
    <row r="92" spans="1:1" s="11" customFormat="1" ht="24.75" thickBot="1" x14ac:dyDescent="0.25">
      <c r="A92" s="199" t="s">
        <v>268</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71" s="11" customFormat="1" x14ac:dyDescent="0.2">
      <c r="A97" s="31"/>
    </row>
    <row r="98" spans="1:171" s="11" customFormat="1" x14ac:dyDescent="0.2">
      <c r="A98" s="31"/>
    </row>
    <row r="99" spans="1:171" s="11" customFormat="1" x14ac:dyDescent="0.2">
      <c r="A99" s="31"/>
    </row>
    <row r="100" spans="1:171" s="11" customFormat="1" x14ac:dyDescent="0.2">
      <c r="A100" s="200"/>
    </row>
    <row r="101" spans="1:171"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row>
    <row r="102" spans="1:171"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row>
    <row r="103" spans="1:171"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row>
    <row r="104" spans="1:171"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row>
    <row r="105" spans="1:171"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row>
    <row r="106" spans="1:17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row>
    <row r="107" spans="1:17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row>
    <row r="108" spans="1:17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row>
    <row r="109" spans="1:17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row>
    <row r="110" spans="1:17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row>
    <row r="111" spans="1:17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row>
    <row r="112" spans="1:17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row>
    <row r="113" spans="1:17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row>
    <row r="114" spans="1:17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row>
    <row r="115" spans="1:17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row>
    <row r="116" spans="1:17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row>
    <row r="117" spans="1:17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row>
    <row r="118" spans="1:17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row>
    <row r="119" spans="1:17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row>
    <row r="120" spans="1:17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row>
    <row r="121" spans="1:17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row>
    <row r="122" spans="1:17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row>
    <row r="123" spans="1:17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row>
    <row r="124" spans="1:17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row>
    <row r="125" spans="1:17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row>
    <row r="126" spans="1:17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row>
    <row r="127" spans="1:17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row>
    <row r="128" spans="1:17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row>
    <row r="129" spans="1:17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row>
    <row r="130" spans="1:17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row>
    <row r="131" spans="1:17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row>
    <row r="132" spans="1:17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row>
    <row r="133" spans="1:17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row>
    <row r="134" spans="1:17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row>
    <row r="135" spans="1:17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row>
    <row r="136" spans="1:17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row>
    <row r="137" spans="1:17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row>
    <row r="138" spans="1:17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row>
    <row r="139" spans="1:17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row>
    <row r="140" spans="1:17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row>
    <row r="141" spans="1:17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row>
    <row r="142" spans="1:17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row>
    <row r="143" spans="1:17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row>
    <row r="144" spans="1:17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row>
    <row r="145" spans="1:17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row>
    <row r="146" spans="1:17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row>
    <row r="147" spans="1:17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row>
    <row r="148" spans="1:17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row>
    <row r="149" spans="1:17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row>
    <row r="150" spans="1:17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row>
    <row r="151" spans="1:17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row>
    <row r="152" spans="1:17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row>
    <row r="153" spans="1:17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row>
    <row r="154" spans="1:17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row>
    <row r="155" spans="1:17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row>
    <row r="156" spans="1:17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row>
    <row r="157" spans="1:171"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row>
    <row r="158" spans="1:171"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row>
    <row r="159" spans="1:171"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row>
    <row r="160" spans="1:171"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row>
    <row r="161" spans="1:171"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row>
    <row r="162" spans="1:171"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row>
    <row r="163" spans="1:171"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row>
    <row r="164" spans="1:171"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row>
    <row r="165" spans="1:171"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row>
    <row r="166" spans="1:171"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row>
    <row r="167" spans="1:171"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row>
    <row r="168" spans="1:171"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row>
    <row r="169" spans="1:171"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row>
    <row r="170" spans="1:171"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row>
    <row r="171" spans="1:171"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row>
    <row r="172" spans="1:171"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row>
    <row r="173" spans="1:171"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row>
    <row r="174" spans="1:171"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row>
    <row r="175" spans="1:171"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row>
    <row r="176" spans="1:171"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row>
    <row r="177" spans="1:171"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row>
    <row r="178" spans="1:171"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row>
    <row r="179" spans="1:171"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row>
    <row r="180" spans="1:171"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row>
    <row r="181" spans="1:171"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row>
    <row r="182" spans="1:171"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row>
    <row r="183" spans="1:171"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row>
    <row r="184" spans="1:171"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row>
    <row r="185" spans="1:171"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row>
    <row r="186" spans="1:171"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row>
    <row r="187" spans="1:171"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row>
    <row r="188" spans="1:171"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row>
    <row r="189" spans="1:171"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row>
    <row r="190" spans="1:171"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row>
    <row r="191" spans="1:171"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row>
    <row r="192" spans="1:171"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row>
    <row r="193" spans="1:171"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row>
    <row r="194" spans="1:171"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row>
    <row r="195" spans="1:171"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row>
    <row r="196" spans="1:171"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row>
    <row r="197" spans="1:171"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row>
    <row r="198" spans="1:171"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row>
    <row r="199" spans="1:171"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row>
    <row r="200" spans="1:171"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row>
    <row r="201" spans="1:171"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row>
    <row r="202" spans="1:171"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row>
    <row r="203" spans="1:171"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row>
    <row r="204" spans="1:171"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row>
    <row r="205" spans="1:171"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row>
    <row r="206" spans="1:171"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row>
    <row r="207" spans="1:171"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row>
    <row r="208" spans="1:171"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row>
    <row r="209" spans="1:171"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row>
    <row r="210" spans="1:171"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row>
    <row r="211" spans="1:171"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row>
    <row r="212" spans="1:171"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row>
    <row r="213" spans="1:171"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row>
    <row r="214" spans="1:171"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row>
    <row r="215" spans="1:171"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row>
    <row r="216" spans="1:171"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row>
    <row r="217" spans="1:171"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row>
    <row r="218" spans="1:171"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row>
    <row r="219" spans="1:171"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row>
    <row r="220" spans="1:171"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row>
    <row r="221" spans="1:171"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row>
    <row r="222" spans="1:171"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row>
    <row r="223" spans="1:171"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row>
    <row r="224" spans="1:171"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row>
    <row r="225" spans="1:171"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row>
    <row r="226" spans="1:171"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row>
    <row r="227" spans="1:171"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row>
    <row r="228" spans="1:171"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row>
    <row r="229" spans="1:171"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row>
    <row r="230" spans="1:171"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row>
    <row r="231" spans="1:171"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row>
    <row r="232" spans="1:171"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row>
    <row r="233" spans="1:171"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row>
    <row r="234" spans="1:171"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row>
    <row r="235" spans="1:171"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row>
    <row r="236" spans="1:171"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row>
    <row r="237" spans="1:171"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row>
    <row r="238" spans="1:171"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row>
    <row r="239" spans="1:171"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row>
    <row r="240" spans="1:171"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row>
    <row r="241" spans="1:171"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row>
    <row r="242" spans="1:171"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row>
    <row r="243" spans="1:171"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row>
    <row r="244" spans="1:171"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row>
    <row r="245" spans="1:171"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252"/>
  <sheetViews>
    <sheetView workbookViewId="0">
      <pane xSplit="1" topLeftCell="B1" activePane="topRight" state="frozen"/>
      <selection activeCell="A10" sqref="A10"/>
      <selection pane="topRight" activeCell="C8" sqref="C8"/>
    </sheetView>
  </sheetViews>
  <sheetFormatPr defaultRowHeight="12.75" x14ac:dyDescent="0.2"/>
  <cols>
    <col min="1" max="1" width="43.85546875" style="5" customWidth="1"/>
    <col min="2" max="2" width="9.85546875" customWidth="1"/>
    <col min="3" max="5" width="9.5703125" customWidth="1"/>
  </cols>
  <sheetData>
    <row r="1" spans="1:5" ht="24" x14ac:dyDescent="0.2">
      <c r="A1" s="47" t="s">
        <v>50</v>
      </c>
    </row>
    <row r="2" spans="1:5" x14ac:dyDescent="0.2">
      <c r="A2" s="188" t="s">
        <v>246</v>
      </c>
    </row>
    <row r="3" spans="1:5" x14ac:dyDescent="0.2">
      <c r="A3" s="132" t="s">
        <v>185</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6"/>
      <c r="C6" s="136"/>
      <c r="D6" s="136"/>
      <c r="E6" s="136"/>
    </row>
    <row r="7" spans="1:5" s="11" customFormat="1" x14ac:dyDescent="0.2">
      <c r="A7" s="42">
        <v>1</v>
      </c>
      <c r="B7" s="84" t="e">
        <f>'BAR BB| Open rates'!#REF!*0.9*0.9</f>
        <v>#REF!</v>
      </c>
      <c r="C7" s="84" t="e">
        <f>'BAR BB| Open rates'!#REF!*0.9*0.9</f>
        <v>#REF!</v>
      </c>
      <c r="D7" s="84" t="e">
        <f>'BAR BB| Open rates'!#REF!*0.9*0.9</f>
        <v>#REF!</v>
      </c>
      <c r="E7" s="84" t="e">
        <f>'BAR BB| Open rates'!#REF!*0.9*0.9</f>
        <v>#REF!</v>
      </c>
    </row>
    <row r="8" spans="1:5" s="11" customFormat="1" x14ac:dyDescent="0.2">
      <c r="A8" s="42">
        <v>2</v>
      </c>
      <c r="B8" s="84" t="e">
        <f>'BAR BB| Open rates'!#REF!*0.9*0.9</f>
        <v>#REF!</v>
      </c>
      <c r="C8" s="84" t="e">
        <f>'BAR BB| Open rates'!#REF!*0.9*0.9</f>
        <v>#REF!</v>
      </c>
      <c r="D8" s="84" t="e">
        <f>'BAR BB| Open rates'!#REF!*0.9*0.9</f>
        <v>#REF!</v>
      </c>
      <c r="E8" s="84" t="e">
        <f>'BAR BB| Open rates'!#REF!*0.9*0.9</f>
        <v>#REF!</v>
      </c>
    </row>
    <row r="9" spans="1:5" s="11" customFormat="1" x14ac:dyDescent="0.2">
      <c r="A9" s="33" t="s">
        <v>54</v>
      </c>
      <c r="B9" s="84"/>
      <c r="C9" s="84"/>
      <c r="D9" s="84"/>
      <c r="E9" s="84"/>
    </row>
    <row r="10" spans="1:5" s="11" customFormat="1" x14ac:dyDescent="0.2">
      <c r="A10" s="42">
        <v>1</v>
      </c>
      <c r="B10" s="84" t="e">
        <f>'BAR BB| Open rates'!#REF!*0.9*0.9</f>
        <v>#REF!</v>
      </c>
      <c r="C10" s="84" t="e">
        <f>'BAR BB| Open rates'!#REF!*0.9*0.9</f>
        <v>#REF!</v>
      </c>
      <c r="D10" s="84" t="e">
        <f>'BAR BB| Open rates'!#REF!*0.9*0.9</f>
        <v>#REF!</v>
      </c>
      <c r="E10" s="84" t="e">
        <f>'BAR BB| Open rates'!#REF!*0.9*0.9</f>
        <v>#REF!</v>
      </c>
    </row>
    <row r="11" spans="1:5" s="11" customFormat="1" x14ac:dyDescent="0.2">
      <c r="A11" s="42">
        <v>2</v>
      </c>
      <c r="B11" s="84" t="e">
        <f>'BAR BB| Open rates'!#REF!*0.9*0.9</f>
        <v>#REF!</v>
      </c>
      <c r="C11" s="84" t="e">
        <f>'BAR BB| Open rates'!#REF!*0.9*0.9</f>
        <v>#REF!</v>
      </c>
      <c r="D11" s="84" t="e">
        <f>'BAR BB| Open rates'!#REF!*0.9*0.9</f>
        <v>#REF!</v>
      </c>
      <c r="E11" s="84" t="e">
        <f>'BAR BB| Open rates'!#REF!*0.9*0.9</f>
        <v>#REF!</v>
      </c>
    </row>
    <row r="12" spans="1:5" s="11" customFormat="1" x14ac:dyDescent="0.2">
      <c r="A12" s="33" t="s">
        <v>151</v>
      </c>
      <c r="B12" s="84"/>
      <c r="C12" s="84"/>
      <c r="D12" s="84"/>
      <c r="E12" s="84"/>
    </row>
    <row r="13" spans="1:5" s="11" customFormat="1" x14ac:dyDescent="0.2">
      <c r="A13" s="42">
        <v>1</v>
      </c>
      <c r="B13" s="84" t="e">
        <f>'BAR BB| Open rates'!#REF!*0.9*0.9</f>
        <v>#REF!</v>
      </c>
      <c r="C13" s="84" t="e">
        <f>'BAR BB| Open rates'!#REF!*0.9*0.9</f>
        <v>#REF!</v>
      </c>
      <c r="D13" s="84" t="e">
        <f>'BAR BB| Open rates'!#REF!*0.9*0.9</f>
        <v>#REF!</v>
      </c>
      <c r="E13" s="84" t="e">
        <f>'BAR BB| Open rates'!#REF!*0.9*0.9</f>
        <v>#REF!</v>
      </c>
    </row>
    <row r="14" spans="1:5" s="11" customFormat="1" x14ac:dyDescent="0.2">
      <c r="A14" s="42">
        <v>2</v>
      </c>
      <c r="B14" s="84" t="e">
        <f>'BAR BB| Open rates'!#REF!*0.9*0.9</f>
        <v>#REF!</v>
      </c>
      <c r="C14" s="84" t="e">
        <f>'BAR BB| Open rates'!#REF!*0.9*0.9</f>
        <v>#REF!</v>
      </c>
      <c r="D14" s="84" t="e">
        <f>'BAR BB| Open rates'!#REF!*0.9*0.9</f>
        <v>#REF!</v>
      </c>
      <c r="E14" s="84" t="e">
        <f>'BAR BB| Open rates'!#REF!*0.9*0.9</f>
        <v>#REF!</v>
      </c>
    </row>
    <row r="15" spans="1:5" s="11" customFormat="1" x14ac:dyDescent="0.2">
      <c r="A15" s="123"/>
    </row>
    <row r="16" spans="1:5" x14ac:dyDescent="0.2">
      <c r="A16" s="223" t="s">
        <v>157</v>
      </c>
    </row>
    <row r="17" spans="1:1" x14ac:dyDescent="0.2">
      <c r="A17" s="223"/>
    </row>
    <row r="18" spans="1:1" ht="13.5" thickBot="1" x14ac:dyDescent="0.25">
      <c r="A18" s="123"/>
    </row>
    <row r="19" spans="1:1" s="11" customFormat="1" ht="184.5" customHeight="1" thickBot="1" x14ac:dyDescent="0.25">
      <c r="A19" s="205" t="s">
        <v>270</v>
      </c>
    </row>
    <row r="20" spans="1:1" s="11" customFormat="1" ht="10.5" customHeight="1" x14ac:dyDescent="0.2">
      <c r="A20" s="5"/>
    </row>
    <row r="21" spans="1:1" s="11" customFormat="1" ht="21.75" customHeight="1" x14ac:dyDescent="0.2">
      <c r="A21" s="87" t="s">
        <v>80</v>
      </c>
    </row>
    <row r="22" spans="1:1" s="11" customFormat="1" ht="24.75" customHeight="1" x14ac:dyDescent="0.2">
      <c r="A22" s="109" t="s">
        <v>248</v>
      </c>
    </row>
    <row r="23" spans="1:1" ht="24.75" customHeight="1" x14ac:dyDescent="0.2">
      <c r="A23" s="109" t="s">
        <v>249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250</v>
      </c>
    </row>
    <row r="35" spans="1:1" ht="24" customHeight="1" x14ac:dyDescent="0.2">
      <c r="A35" s="145" t="s">
        <v>179</v>
      </c>
    </row>
    <row r="36" spans="1:1" ht="12.75" customHeight="1" x14ac:dyDescent="0.2">
      <c r="A36" s="189"/>
    </row>
    <row r="37" spans="1:1" s="11" customFormat="1" ht="15" customHeight="1" x14ac:dyDescent="0.2">
      <c r="A37" s="254" t="s">
        <v>103</v>
      </c>
    </row>
    <row r="38" spans="1:1" ht="15" customHeight="1" x14ac:dyDescent="0.2">
      <c r="A38" s="255"/>
    </row>
    <row r="39" spans="1:1" ht="51" customHeight="1" x14ac:dyDescent="0.2">
      <c r="A39" s="256"/>
    </row>
    <row r="40" spans="1:1" x14ac:dyDescent="0.2">
      <c r="A40" s="144"/>
    </row>
    <row r="41" spans="1:1" ht="36" x14ac:dyDescent="0.2">
      <c r="A41" s="144" t="s">
        <v>105</v>
      </c>
    </row>
    <row r="42" spans="1:1" x14ac:dyDescent="0.2">
      <c r="A42" s="133"/>
    </row>
    <row r="43" spans="1:1" ht="36" x14ac:dyDescent="0.2">
      <c r="A43" s="176" t="s">
        <v>180</v>
      </c>
    </row>
    <row r="44" spans="1:1" x14ac:dyDescent="0.2">
      <c r="A44" s="206" t="s">
        <v>275</v>
      </c>
    </row>
    <row r="45" spans="1:1" s="11" customFormat="1" x14ac:dyDescent="0.2">
      <c r="A45" s="189"/>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89"/>
    </row>
    <row r="50" spans="1:1" s="11" customFormat="1" ht="12.75" customHeight="1" x14ac:dyDescent="0.2">
      <c r="A50" s="137" t="s">
        <v>251</v>
      </c>
    </row>
    <row r="51" spans="1:1" s="11" customFormat="1" ht="36" x14ac:dyDescent="0.2">
      <c r="A51" s="180" t="s">
        <v>234</v>
      </c>
    </row>
    <row r="52" spans="1:1" s="11" customFormat="1" ht="17.25" customHeight="1" x14ac:dyDescent="0.2">
      <c r="A52" s="191" t="s">
        <v>181</v>
      </c>
    </row>
    <row r="53" spans="1:1" s="11" customFormat="1" ht="12" customHeight="1" x14ac:dyDescent="0.2">
      <c r="A53" s="191"/>
    </row>
    <row r="54" spans="1:1" s="11" customFormat="1" x14ac:dyDescent="0.2">
      <c r="A54" s="190" t="s">
        <v>252</v>
      </c>
    </row>
    <row r="55" spans="1:1" s="11" customFormat="1" x14ac:dyDescent="0.2">
      <c r="A55" s="191" t="s">
        <v>253</v>
      </c>
    </row>
    <row r="56" spans="1:1" s="11" customFormat="1" ht="13.5" customHeight="1" x14ac:dyDescent="0.2">
      <c r="A56" s="19"/>
    </row>
    <row r="57" spans="1:1" s="11" customFormat="1" x14ac:dyDescent="0.2">
      <c r="A57" s="190" t="s">
        <v>254</v>
      </c>
    </row>
    <row r="58" spans="1:1" s="11" customFormat="1" x14ac:dyDescent="0.2">
      <c r="A58" s="192" t="s">
        <v>183</v>
      </c>
    </row>
    <row r="59" spans="1:1" s="11" customFormat="1" ht="13.5" customHeight="1" x14ac:dyDescent="0.2">
      <c r="A59" s="19"/>
    </row>
    <row r="60" spans="1:1" s="11" customFormat="1" x14ac:dyDescent="0.2">
      <c r="A60" s="203" t="s">
        <v>276</v>
      </c>
    </row>
    <row r="61" spans="1:1" s="11" customFormat="1" x14ac:dyDescent="0.2">
      <c r="A61" s="191" t="s">
        <v>183</v>
      </c>
    </row>
    <row r="62" spans="1:1" s="11" customFormat="1" ht="12.75" customHeight="1" x14ac:dyDescent="0.2">
      <c r="A62" s="193"/>
    </row>
    <row r="63" spans="1:1" s="11" customFormat="1" x14ac:dyDescent="0.2">
      <c r="A63" s="190" t="s">
        <v>255</v>
      </c>
    </row>
    <row r="64" spans="1:1" s="11" customFormat="1" x14ac:dyDescent="0.2">
      <c r="A64" s="192" t="s">
        <v>256</v>
      </c>
    </row>
    <row r="65" spans="1:1" s="11" customFormat="1" ht="13.5" customHeight="1" x14ac:dyDescent="0.2">
      <c r="A65" s="192"/>
    </row>
    <row r="66" spans="1:1" s="11" customFormat="1" x14ac:dyDescent="0.2">
      <c r="A66" s="190" t="s">
        <v>257</v>
      </c>
    </row>
    <row r="67" spans="1:1" s="11" customFormat="1" x14ac:dyDescent="0.2">
      <c r="A67" s="192" t="s">
        <v>258</v>
      </c>
    </row>
    <row r="68" spans="1:1" s="11" customFormat="1" ht="13.5" thickBot="1" x14ac:dyDescent="0.25">
      <c r="A68" s="194"/>
    </row>
    <row r="69" spans="1:1" s="11" customFormat="1" ht="77.25" customHeight="1" x14ac:dyDescent="0.2">
      <c r="A69" s="195" t="s">
        <v>259</v>
      </c>
    </row>
    <row r="70" spans="1:1" s="11" customFormat="1" ht="24.75" thickBot="1" x14ac:dyDescent="0.25">
      <c r="A70" s="196" t="s">
        <v>128</v>
      </c>
    </row>
    <row r="71" spans="1:1" s="11" customFormat="1" x14ac:dyDescent="0.2">
      <c r="A71" s="5"/>
    </row>
    <row r="72" spans="1:1" s="11" customFormat="1" ht="24" x14ac:dyDescent="0.2">
      <c r="A72" s="135" t="s">
        <v>260</v>
      </c>
    </row>
    <row r="73" spans="1:1" s="11" customFormat="1" ht="24" x14ac:dyDescent="0.2">
      <c r="A73" s="180" t="s">
        <v>237</v>
      </c>
    </row>
    <row r="74" spans="1:1" s="11" customFormat="1" x14ac:dyDescent="0.2">
      <c r="A74" s="174" t="s">
        <v>182</v>
      </c>
    </row>
    <row r="75" spans="1:1" x14ac:dyDescent="0.2">
      <c r="A75" s="144"/>
    </row>
    <row r="76" spans="1:1" x14ac:dyDescent="0.2">
      <c r="A76" s="180" t="s">
        <v>194</v>
      </c>
    </row>
    <row r="77" spans="1:1" x14ac:dyDescent="0.2">
      <c r="A77" s="174" t="s">
        <v>261</v>
      </c>
    </row>
    <row r="78" spans="1:1" s="11" customFormat="1" x14ac:dyDescent="0.2">
      <c r="A78" s="144"/>
    </row>
    <row r="79" spans="1:1" s="11" customFormat="1" x14ac:dyDescent="0.2">
      <c r="A79" s="180" t="s">
        <v>262</v>
      </c>
    </row>
    <row r="80" spans="1:1" s="11" customFormat="1" x14ac:dyDescent="0.2">
      <c r="A80" s="174" t="s">
        <v>184</v>
      </c>
    </row>
    <row r="81" spans="1:1" s="11" customFormat="1" x14ac:dyDescent="0.2">
      <c r="A81" s="144"/>
    </row>
    <row r="82" spans="1:1" s="11" customFormat="1" x14ac:dyDescent="0.2">
      <c r="A82" s="204" t="s">
        <v>277</v>
      </c>
    </row>
    <row r="83" spans="1:1" s="11" customFormat="1" x14ac:dyDescent="0.2">
      <c r="A83" s="174" t="s">
        <v>184</v>
      </c>
    </row>
    <row r="84" spans="1:1" s="11" customFormat="1" x14ac:dyDescent="0.2">
      <c r="A84" s="144"/>
    </row>
    <row r="85" spans="1:1" s="11" customFormat="1" x14ac:dyDescent="0.2">
      <c r="A85" s="180" t="s">
        <v>263</v>
      </c>
    </row>
    <row r="86" spans="1:1" s="11" customFormat="1" x14ac:dyDescent="0.2">
      <c r="A86" s="174" t="s">
        <v>264</v>
      </c>
    </row>
    <row r="87" spans="1:1" s="11" customFormat="1" x14ac:dyDescent="0.2">
      <c r="A87" s="197"/>
    </row>
    <row r="88" spans="1:1" s="11" customFormat="1" x14ac:dyDescent="0.2">
      <c r="A88" s="180" t="s">
        <v>265</v>
      </c>
    </row>
    <row r="89" spans="1:1" s="11" customFormat="1" x14ac:dyDescent="0.2">
      <c r="A89" s="174" t="s">
        <v>266</v>
      </c>
    </row>
    <row r="90" spans="1:1" s="11" customFormat="1" ht="30" customHeight="1" thickBot="1" x14ac:dyDescent="0.25">
      <c r="A90" s="31"/>
    </row>
    <row r="91" spans="1:1" s="11" customFormat="1" ht="72" x14ac:dyDescent="0.2">
      <c r="A91" s="198" t="s">
        <v>267</v>
      </c>
    </row>
    <row r="92" spans="1:1" s="11" customFormat="1" ht="24.75" thickBot="1" x14ac:dyDescent="0.25">
      <c r="A92" s="199" t="s">
        <v>268</v>
      </c>
    </row>
    <row r="93" spans="1:1" s="11" customFormat="1" x14ac:dyDescent="0.2">
      <c r="A93" s="31"/>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73" x14ac:dyDescent="0.2">
      <c r="A113" s="106"/>
    </row>
    <row r="114" spans="1:173" x14ac:dyDescent="0.2">
      <c r="A114" s="106"/>
    </row>
    <row r="115" spans="1:173" x14ac:dyDescent="0.2">
      <c r="A115" s="106"/>
    </row>
    <row r="116" spans="1:173" x14ac:dyDescent="0.2">
      <c r="A116" s="106"/>
    </row>
    <row r="117" spans="1:173" x14ac:dyDescent="0.2">
      <c r="A117" s="106"/>
    </row>
    <row r="118" spans="1:173" x14ac:dyDescent="0.2">
      <c r="A118" s="106"/>
    </row>
    <row r="119" spans="1:173" x14ac:dyDescent="0.2">
      <c r="A119" s="106"/>
    </row>
    <row r="120" spans="1:173" x14ac:dyDescent="0.2">
      <c r="A120" s="106"/>
    </row>
    <row r="121" spans="1:173" x14ac:dyDescent="0.2">
      <c r="A121" s="106"/>
    </row>
    <row r="122" spans="1:173" x14ac:dyDescent="0.2">
      <c r="A122" s="106"/>
    </row>
    <row r="123" spans="1:173" x14ac:dyDescent="0.2">
      <c r="A123" s="106"/>
    </row>
    <row r="124" spans="1:173" x14ac:dyDescent="0.2">
      <c r="A124" s="106"/>
    </row>
    <row r="125" spans="1:173" x14ac:dyDescent="0.2">
      <c r="A125" s="106"/>
    </row>
    <row r="126" spans="1:173" x14ac:dyDescent="0.2">
      <c r="A126" s="106"/>
    </row>
    <row r="127" spans="1:173"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row>
    <row r="128" spans="1:173"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row>
    <row r="129" spans="1:173"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row>
    <row r="130" spans="1:173"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row>
    <row r="131" spans="1:173"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row>
    <row r="132" spans="1:173"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row>
    <row r="133" spans="1:173"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row>
    <row r="134" spans="1:173"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row>
    <row r="135" spans="1:173"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row>
    <row r="136" spans="1:173"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row>
    <row r="137" spans="1:173"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row>
    <row r="138" spans="1:173"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row>
    <row r="139" spans="1:173"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row>
    <row r="140" spans="1:173"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row>
    <row r="141" spans="1:173"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row>
    <row r="142" spans="1:173"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row>
    <row r="143" spans="1:173"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row>
    <row r="144" spans="1:173"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row>
    <row r="145" spans="1:173"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row>
    <row r="146" spans="1:173"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row>
    <row r="147" spans="1:173"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row>
    <row r="148" spans="1:173"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row>
    <row r="149" spans="1:173"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row>
    <row r="150" spans="1:173"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row>
    <row r="151" spans="1:173"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row>
    <row r="152" spans="1:173"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row>
    <row r="153" spans="1:173"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row>
    <row r="154" spans="1:173"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row>
    <row r="155" spans="1:173"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row>
    <row r="156" spans="1:173"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row>
    <row r="157" spans="1:173"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row>
    <row r="158" spans="1:173"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row>
    <row r="159" spans="1:173"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row>
    <row r="160" spans="1:173"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row>
    <row r="161" spans="1:173"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row>
    <row r="162" spans="1:173"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row>
    <row r="163" spans="1:173"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row>
    <row r="164" spans="1:173"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row>
    <row r="165" spans="1:173"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row>
    <row r="166" spans="1:173"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row>
    <row r="167" spans="1:173"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row>
    <row r="168" spans="1:173"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row>
    <row r="169" spans="1:173"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row>
    <row r="170" spans="1:173"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row>
    <row r="171" spans="1:173"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row>
    <row r="172" spans="1:173"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row>
    <row r="173" spans="1:173"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row>
    <row r="174" spans="1:173"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row>
    <row r="175" spans="1:173"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row>
    <row r="176" spans="1:173"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row>
    <row r="177" spans="1:173"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row>
    <row r="178" spans="1:173"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row>
    <row r="179" spans="1:173" x14ac:dyDescent="0.2">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row>
    <row r="180" spans="1:173"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row>
    <row r="181" spans="1:173"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row>
    <row r="182" spans="1:173"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row>
    <row r="183" spans="1:173"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row>
    <row r="184" spans="1:173"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row>
    <row r="185" spans="1:173"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row>
    <row r="186" spans="1:173"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row>
    <row r="187" spans="1:173"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row>
    <row r="188" spans="1:173"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row>
    <row r="189" spans="1:173"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row>
    <row r="190" spans="1:173"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row>
    <row r="191" spans="1:173"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row>
    <row r="192" spans="1:173"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row>
    <row r="193" spans="2:173"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row>
    <row r="194" spans="2:173"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row>
    <row r="195" spans="2:173"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row>
    <row r="196" spans="2:173"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row>
    <row r="197" spans="2:173"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row>
    <row r="198" spans="2:173"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row>
    <row r="199" spans="2:173"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row>
    <row r="200" spans="2:173"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row>
    <row r="201" spans="2:173"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row>
    <row r="202" spans="2:173"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row>
    <row r="203" spans="2:173"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row>
    <row r="204" spans="2:173"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row>
    <row r="205" spans="2:173"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row>
    <row r="206" spans="2:173"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row>
    <row r="207" spans="2:173"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row>
    <row r="208" spans="2:173"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row>
    <row r="209" spans="2:173"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row>
    <row r="210" spans="2:173"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row>
    <row r="211" spans="2:173"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row>
    <row r="212" spans="2:173"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row>
    <row r="213" spans="2:173"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row>
    <row r="214" spans="2:173"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row>
    <row r="215" spans="2:173"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row>
    <row r="216" spans="2:173"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row>
    <row r="217" spans="2:173"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row>
    <row r="218" spans="2:173"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row>
    <row r="219" spans="2:173"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row>
    <row r="220" spans="2:173"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row>
    <row r="221" spans="2:173"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row>
    <row r="222" spans="2:173"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row>
    <row r="223" spans="2:173"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row>
    <row r="224" spans="2:173"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row>
    <row r="225" spans="2:173"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row>
    <row r="226" spans="2:173"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row>
    <row r="227" spans="2:173"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row>
    <row r="228" spans="2:173"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row>
    <row r="229" spans="2:173"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row>
    <row r="230" spans="2:173"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row>
    <row r="231" spans="2:173"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row>
    <row r="232" spans="2:173"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row>
    <row r="233" spans="2:173"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row>
    <row r="234" spans="2:173"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row>
    <row r="235" spans="2:173"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row>
    <row r="236" spans="2:173"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row>
    <row r="237" spans="2:173"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row>
    <row r="238" spans="2:173"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row>
    <row r="239" spans="2:173"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row>
    <row r="240" spans="2:173"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row>
    <row r="241" spans="2:173"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row>
    <row r="242" spans="2:173"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row>
    <row r="243" spans="2:173"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row>
    <row r="244" spans="2:173"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row>
    <row r="245" spans="2:173"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row>
    <row r="246" spans="2:173"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row>
    <row r="247" spans="2:173"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row>
    <row r="248" spans="2:173"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row>
    <row r="249" spans="2:173"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row>
    <row r="250" spans="2:173"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row>
    <row r="251" spans="2:173"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row>
    <row r="252" spans="2:173" x14ac:dyDescent="0.2">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4"/>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7.140625" style="5" customWidth="1"/>
  </cols>
  <sheetData>
    <row r="1" spans="1:5" ht="24" x14ac:dyDescent="0.2">
      <c r="A1" s="47" t="s">
        <v>50</v>
      </c>
    </row>
    <row r="2" spans="1:5" x14ac:dyDescent="0.2">
      <c r="A2" s="188" t="s">
        <v>246</v>
      </c>
    </row>
    <row r="3" spans="1:5" x14ac:dyDescent="0.2">
      <c r="A3" s="132" t="s">
        <v>161</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6"/>
      <c r="C6" s="136"/>
      <c r="D6" s="136"/>
      <c r="E6" s="136"/>
    </row>
    <row r="7" spans="1:5" s="11" customFormat="1" x14ac:dyDescent="0.2">
      <c r="A7" s="42">
        <v>1</v>
      </c>
      <c r="B7" s="84" t="e">
        <f>'BAR BB| Open rates'!#REF!*0.9</f>
        <v>#REF!</v>
      </c>
      <c r="C7" s="84" t="e">
        <f>'BAR BB| Open rates'!#REF!*0.9</f>
        <v>#REF!</v>
      </c>
      <c r="D7" s="84" t="e">
        <f>'BAR BB| Open rates'!#REF!*0.9</f>
        <v>#REF!</v>
      </c>
      <c r="E7" s="84" t="e">
        <f>'BAR BB| Open rates'!#REF!*0.9</f>
        <v>#REF!</v>
      </c>
    </row>
    <row r="8" spans="1:5" s="11" customFormat="1" x14ac:dyDescent="0.2">
      <c r="A8" s="42">
        <v>2</v>
      </c>
      <c r="B8" s="84" t="e">
        <f>'BAR BB| Open rates'!#REF!*0.9</f>
        <v>#REF!</v>
      </c>
      <c r="C8" s="84" t="e">
        <f>'BAR BB| Open rates'!#REF!*0.9</f>
        <v>#REF!</v>
      </c>
      <c r="D8" s="84" t="e">
        <f>'BAR BB| Open rates'!#REF!*0.9</f>
        <v>#REF!</v>
      </c>
      <c r="E8" s="84" t="e">
        <f>'BAR BB| Open rates'!#REF!*0.9</f>
        <v>#REF!</v>
      </c>
    </row>
    <row r="9" spans="1:5" s="11" customFormat="1" x14ac:dyDescent="0.2">
      <c r="A9" s="33" t="s">
        <v>54</v>
      </c>
      <c r="B9" s="84"/>
      <c r="C9" s="84"/>
      <c r="D9" s="84"/>
      <c r="E9" s="84"/>
    </row>
    <row r="10" spans="1:5" s="11" customFormat="1" x14ac:dyDescent="0.2">
      <c r="A10" s="42">
        <v>1</v>
      </c>
      <c r="B10" s="84" t="e">
        <f>'BAR BB| Open rates'!#REF!*0.9</f>
        <v>#REF!</v>
      </c>
      <c r="C10" s="84" t="e">
        <f>'BAR BB| Open rates'!#REF!*0.9</f>
        <v>#REF!</v>
      </c>
      <c r="D10" s="84" t="e">
        <f>'BAR BB| Open rates'!#REF!*0.9</f>
        <v>#REF!</v>
      </c>
      <c r="E10" s="84" t="e">
        <f>'BAR BB| Open rates'!#REF!*0.9</f>
        <v>#REF!</v>
      </c>
    </row>
    <row r="11" spans="1:5" s="11" customFormat="1" x14ac:dyDescent="0.2">
      <c r="A11" s="42">
        <v>2</v>
      </c>
      <c r="B11" s="84" t="e">
        <f>'BAR BB| Open rates'!#REF!*0.9</f>
        <v>#REF!</v>
      </c>
      <c r="C11" s="84" t="e">
        <f>'BAR BB| Open rates'!#REF!*0.9</f>
        <v>#REF!</v>
      </c>
      <c r="D11" s="84" t="e">
        <f>'BAR BB| Open rates'!#REF!*0.9</f>
        <v>#REF!</v>
      </c>
      <c r="E11" s="84" t="e">
        <f>'BAR BB| Open rates'!#REF!*0.9</f>
        <v>#REF!</v>
      </c>
    </row>
    <row r="12" spans="1:5" s="11" customFormat="1" x14ac:dyDescent="0.2">
      <c r="A12" s="33" t="s">
        <v>151</v>
      </c>
      <c r="B12" s="84"/>
      <c r="C12" s="84"/>
      <c r="D12" s="84"/>
      <c r="E12" s="84"/>
    </row>
    <row r="13" spans="1:5" s="11" customFormat="1" x14ac:dyDescent="0.2">
      <c r="A13" s="42">
        <v>1</v>
      </c>
      <c r="B13" s="84" t="e">
        <f>'BAR BB| Open rates'!#REF!*0.9</f>
        <v>#REF!</v>
      </c>
      <c r="C13" s="84" t="e">
        <f>'BAR BB| Open rates'!#REF!*0.9</f>
        <v>#REF!</v>
      </c>
      <c r="D13" s="84" t="e">
        <f>'BAR BB| Open rates'!#REF!*0.9</f>
        <v>#REF!</v>
      </c>
      <c r="E13" s="84" t="e">
        <f>'BAR BB| Open rates'!#REF!*0.9</f>
        <v>#REF!</v>
      </c>
    </row>
    <row r="14" spans="1:5" s="11" customFormat="1" x14ac:dyDescent="0.2">
      <c r="A14" s="42">
        <v>2</v>
      </c>
      <c r="B14" s="84" t="e">
        <f>'BAR BB| Open rates'!#REF!*0.9</f>
        <v>#REF!</v>
      </c>
      <c r="C14" s="84" t="e">
        <f>'BAR BB| Open rates'!#REF!*0.9</f>
        <v>#REF!</v>
      </c>
      <c r="D14" s="84" t="e">
        <f>'BAR BB| Open rates'!#REF!*0.9</f>
        <v>#REF!</v>
      </c>
      <c r="E14" s="84" t="e">
        <f>'BAR BB| Open rates'!#REF!*0.9</f>
        <v>#REF!</v>
      </c>
    </row>
    <row r="15" spans="1:5" x14ac:dyDescent="0.2">
      <c r="A15" s="47"/>
    </row>
    <row r="16" spans="1:5" x14ac:dyDescent="0.2">
      <c r="A16" s="223" t="s">
        <v>157</v>
      </c>
    </row>
    <row r="17" spans="1:1" x14ac:dyDescent="0.2">
      <c r="A17" s="223"/>
    </row>
    <row r="18" spans="1:1" ht="13.5" thickBot="1" x14ac:dyDescent="0.25">
      <c r="A18" s="123"/>
    </row>
    <row r="19" spans="1:1" s="11" customFormat="1" ht="184.5" customHeight="1" thickBot="1" x14ac:dyDescent="0.25">
      <c r="A19" s="205" t="s">
        <v>270</v>
      </c>
    </row>
    <row r="20" spans="1:1" s="11" customFormat="1" ht="10.5" customHeight="1" x14ac:dyDescent="0.2">
      <c r="A20" s="5"/>
    </row>
    <row r="21" spans="1:1" s="11" customFormat="1" ht="21.75" customHeight="1" x14ac:dyDescent="0.2">
      <c r="A21" s="87" t="s">
        <v>80</v>
      </c>
    </row>
    <row r="22" spans="1:1" s="11" customFormat="1" ht="24.75" customHeight="1" x14ac:dyDescent="0.2">
      <c r="A22" s="109" t="s">
        <v>248</v>
      </c>
    </row>
    <row r="23" spans="1:1" ht="24.75" customHeight="1" x14ac:dyDescent="0.2">
      <c r="A23" s="109" t="s">
        <v>249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250</v>
      </c>
    </row>
    <row r="35" spans="1:1" ht="24" customHeight="1" x14ac:dyDescent="0.2">
      <c r="A35" s="145" t="s">
        <v>179</v>
      </c>
    </row>
    <row r="36" spans="1:1" ht="12.75" customHeight="1" x14ac:dyDescent="0.2">
      <c r="A36" s="189"/>
    </row>
    <row r="37" spans="1:1" s="11" customFormat="1" ht="15" customHeight="1" x14ac:dyDescent="0.2">
      <c r="A37" s="254" t="s">
        <v>103</v>
      </c>
    </row>
    <row r="38" spans="1:1" ht="15" customHeight="1" x14ac:dyDescent="0.2">
      <c r="A38" s="255"/>
    </row>
    <row r="39" spans="1:1" ht="51" customHeight="1" x14ac:dyDescent="0.2">
      <c r="A39" s="256"/>
    </row>
    <row r="40" spans="1:1" x14ac:dyDescent="0.2">
      <c r="A40" s="144"/>
    </row>
    <row r="41" spans="1:1" ht="36" x14ac:dyDescent="0.2">
      <c r="A41" s="144" t="s">
        <v>105</v>
      </c>
    </row>
    <row r="42" spans="1:1" x14ac:dyDescent="0.2">
      <c r="A42" s="133"/>
    </row>
    <row r="43" spans="1:1" ht="36" x14ac:dyDescent="0.2">
      <c r="A43" s="176" t="s">
        <v>180</v>
      </c>
    </row>
    <row r="44" spans="1:1" x14ac:dyDescent="0.2">
      <c r="A44" s="206" t="s">
        <v>275</v>
      </c>
    </row>
    <row r="45" spans="1:1" s="11" customFormat="1" x14ac:dyDescent="0.2">
      <c r="A45" s="189"/>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89"/>
    </row>
    <row r="50" spans="1:1" s="11" customFormat="1" ht="12.75" customHeight="1" x14ac:dyDescent="0.2">
      <c r="A50" s="137" t="s">
        <v>251</v>
      </c>
    </row>
    <row r="51" spans="1:1" s="11" customFormat="1" ht="24" x14ac:dyDescent="0.2">
      <c r="A51" s="180" t="s">
        <v>234</v>
      </c>
    </row>
    <row r="52" spans="1:1" s="11" customFormat="1" ht="17.25" customHeight="1" x14ac:dyDescent="0.2">
      <c r="A52" s="191" t="s">
        <v>181</v>
      </c>
    </row>
    <row r="53" spans="1:1" s="11" customFormat="1" ht="12" customHeight="1" x14ac:dyDescent="0.2">
      <c r="A53" s="191"/>
    </row>
    <row r="54" spans="1:1" s="11" customFormat="1" x14ac:dyDescent="0.2">
      <c r="A54" s="190" t="s">
        <v>252</v>
      </c>
    </row>
    <row r="55" spans="1:1" s="11" customFormat="1" x14ac:dyDescent="0.2">
      <c r="A55" s="191" t="s">
        <v>253</v>
      </c>
    </row>
    <row r="56" spans="1:1" s="11" customFormat="1" ht="13.5" customHeight="1" x14ac:dyDescent="0.2">
      <c r="A56" s="19"/>
    </row>
    <row r="57" spans="1:1" s="11" customFormat="1" x14ac:dyDescent="0.2">
      <c r="A57" s="190" t="s">
        <v>254</v>
      </c>
    </row>
    <row r="58" spans="1:1" s="11" customFormat="1" x14ac:dyDescent="0.2">
      <c r="A58" s="192" t="s">
        <v>183</v>
      </c>
    </row>
    <row r="59" spans="1:1" s="11" customFormat="1" ht="13.5" customHeight="1" x14ac:dyDescent="0.2">
      <c r="A59" s="19"/>
    </row>
    <row r="60" spans="1:1" s="11" customFormat="1" x14ac:dyDescent="0.2">
      <c r="A60" s="203" t="s">
        <v>276</v>
      </c>
    </row>
    <row r="61" spans="1:1" s="11" customFormat="1" x14ac:dyDescent="0.2">
      <c r="A61" s="191" t="s">
        <v>183</v>
      </c>
    </row>
    <row r="62" spans="1:1" s="11" customFormat="1" ht="12.75" customHeight="1" x14ac:dyDescent="0.2">
      <c r="A62" s="193"/>
    </row>
    <row r="63" spans="1:1" s="11" customFormat="1" x14ac:dyDescent="0.2">
      <c r="A63" s="190" t="s">
        <v>255</v>
      </c>
    </row>
    <row r="64" spans="1:1" s="11" customFormat="1" x14ac:dyDescent="0.2">
      <c r="A64" s="192" t="s">
        <v>256</v>
      </c>
    </row>
    <row r="65" spans="1:1" s="11" customFormat="1" ht="13.5" customHeight="1" x14ac:dyDescent="0.2">
      <c r="A65" s="192"/>
    </row>
    <row r="66" spans="1:1" s="11" customFormat="1" x14ac:dyDescent="0.2">
      <c r="A66" s="190" t="s">
        <v>257</v>
      </c>
    </row>
    <row r="67" spans="1:1" s="11" customFormat="1" x14ac:dyDescent="0.2">
      <c r="A67" s="192" t="s">
        <v>258</v>
      </c>
    </row>
    <row r="68" spans="1:1" s="11" customFormat="1" ht="13.5" thickBot="1" x14ac:dyDescent="0.25">
      <c r="A68" s="194"/>
    </row>
    <row r="69" spans="1:1" s="11" customFormat="1" ht="77.25" customHeight="1" x14ac:dyDescent="0.2">
      <c r="A69" s="195" t="s">
        <v>259</v>
      </c>
    </row>
    <row r="70" spans="1:1" s="11" customFormat="1" ht="24.75" thickBot="1" x14ac:dyDescent="0.25">
      <c r="A70" s="196" t="s">
        <v>128</v>
      </c>
    </row>
    <row r="71" spans="1:1" s="11" customFormat="1" x14ac:dyDescent="0.2">
      <c r="A71" s="5"/>
    </row>
    <row r="72" spans="1:1" s="11" customFormat="1" ht="24" x14ac:dyDescent="0.2">
      <c r="A72" s="135" t="s">
        <v>260</v>
      </c>
    </row>
    <row r="73" spans="1:1" s="11" customFormat="1" ht="24" x14ac:dyDescent="0.2">
      <c r="A73" s="180" t="s">
        <v>237</v>
      </c>
    </row>
    <row r="74" spans="1:1" s="11" customFormat="1" x14ac:dyDescent="0.2">
      <c r="A74" s="174" t="s">
        <v>182</v>
      </c>
    </row>
    <row r="75" spans="1:1" x14ac:dyDescent="0.2">
      <c r="A75" s="144"/>
    </row>
    <row r="76" spans="1:1" x14ac:dyDescent="0.2">
      <c r="A76" s="180" t="s">
        <v>194</v>
      </c>
    </row>
    <row r="77" spans="1:1" x14ac:dyDescent="0.2">
      <c r="A77" s="174" t="s">
        <v>261</v>
      </c>
    </row>
    <row r="78" spans="1:1" s="11" customFormat="1" x14ac:dyDescent="0.2">
      <c r="A78" s="144"/>
    </row>
    <row r="79" spans="1:1" s="11" customFormat="1" x14ac:dyDescent="0.2">
      <c r="A79" s="180" t="s">
        <v>262</v>
      </c>
    </row>
    <row r="80" spans="1:1" s="11" customFormat="1" x14ac:dyDescent="0.2">
      <c r="A80" s="174" t="s">
        <v>184</v>
      </c>
    </row>
    <row r="81" spans="1:1" s="11" customFormat="1" x14ac:dyDescent="0.2">
      <c r="A81" s="144"/>
    </row>
    <row r="82" spans="1:1" s="11" customFormat="1" x14ac:dyDescent="0.2">
      <c r="A82" s="204" t="s">
        <v>277</v>
      </c>
    </row>
    <row r="83" spans="1:1" s="11" customFormat="1" x14ac:dyDescent="0.2">
      <c r="A83" s="174" t="s">
        <v>184</v>
      </c>
    </row>
    <row r="84" spans="1:1" s="11" customFormat="1" x14ac:dyDescent="0.2">
      <c r="A84" s="144"/>
    </row>
    <row r="85" spans="1:1" s="11" customFormat="1" x14ac:dyDescent="0.2">
      <c r="A85" s="180" t="s">
        <v>263</v>
      </c>
    </row>
    <row r="86" spans="1:1" s="11" customFormat="1" x14ac:dyDescent="0.2">
      <c r="A86" s="174" t="s">
        <v>264</v>
      </c>
    </row>
    <row r="87" spans="1:1" s="11" customFormat="1" x14ac:dyDescent="0.2">
      <c r="A87" s="197"/>
    </row>
    <row r="88" spans="1:1" s="11" customFormat="1" x14ac:dyDescent="0.2">
      <c r="A88" s="180" t="s">
        <v>265</v>
      </c>
    </row>
    <row r="89" spans="1:1" s="11" customFormat="1" x14ac:dyDescent="0.2">
      <c r="A89" s="174" t="s">
        <v>266</v>
      </c>
    </row>
    <row r="90" spans="1:1" s="11" customFormat="1" ht="30" customHeight="1" thickBot="1" x14ac:dyDescent="0.25">
      <c r="A90" s="31"/>
    </row>
    <row r="91" spans="1:1" s="11" customFormat="1" ht="60" x14ac:dyDescent="0.2">
      <c r="A91" s="198" t="s">
        <v>267</v>
      </c>
    </row>
    <row r="92" spans="1:1" s="11" customFormat="1" ht="24.75" thickBot="1" x14ac:dyDescent="0.25">
      <c r="A92" s="199" t="s">
        <v>268</v>
      </c>
    </row>
    <row r="93" spans="1:1" s="11" customFormat="1" x14ac:dyDescent="0.2">
      <c r="A93" s="31"/>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43"/>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43"/>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workbookViewId="0">
      <selection activeCell="C9" sqref="C9"/>
    </sheetView>
  </sheetViews>
  <sheetFormatPr defaultRowHeight="12.75" x14ac:dyDescent="0.2"/>
  <cols>
    <col min="1" max="1" width="41.7109375" style="5" customWidth="1"/>
    <col min="2" max="2" width="9.85546875" customWidth="1"/>
  </cols>
  <sheetData>
    <row r="1" spans="1:2" ht="24" x14ac:dyDescent="0.2">
      <c r="A1" s="47" t="s">
        <v>50</v>
      </c>
    </row>
    <row r="2" spans="1:2" ht="27.75" customHeight="1" x14ac:dyDescent="0.2">
      <c r="A2" s="6" t="s">
        <v>190</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 *0.75</f>
        <v>#REF!</v>
      </c>
    </row>
    <row r="6" spans="1:2" x14ac:dyDescent="0.2">
      <c r="A6" s="33">
        <v>2</v>
      </c>
      <c r="B6" s="33" t="e">
        <f>'BAR BB| Open rates'!#REF! *0.75</f>
        <v>#REF!</v>
      </c>
    </row>
    <row r="7" spans="1:2" x14ac:dyDescent="0.2">
      <c r="A7" s="33" t="s">
        <v>54</v>
      </c>
      <c r="B7" s="33"/>
    </row>
    <row r="8" spans="1:2" x14ac:dyDescent="0.2">
      <c r="A8" s="33">
        <v>1</v>
      </c>
      <c r="B8" s="33" t="e">
        <f>'BAR BB| Open rates'!#REF! *0.75</f>
        <v>#REF!</v>
      </c>
    </row>
    <row r="9" spans="1:2" x14ac:dyDescent="0.2">
      <c r="A9" s="33">
        <v>2</v>
      </c>
      <c r="B9" s="33" t="e">
        <f>'BAR BB| Open rates'!#REF! *0.75</f>
        <v>#REF!</v>
      </c>
    </row>
    <row r="10" spans="1:2" x14ac:dyDescent="0.2">
      <c r="A10" s="33" t="s">
        <v>151</v>
      </c>
      <c r="B10" s="33"/>
    </row>
    <row r="11" spans="1:2" x14ac:dyDescent="0.2">
      <c r="A11" s="33">
        <v>1</v>
      </c>
      <c r="B11" s="33" t="e">
        <f>'BAR BB| Open rates'!#REF! *0.75</f>
        <v>#REF!</v>
      </c>
    </row>
    <row r="12" spans="1:2" x14ac:dyDescent="0.2">
      <c r="A12" s="33">
        <v>2</v>
      </c>
      <c r="B12" s="33" t="e">
        <f>'BAR BB| Open rates'!#REF! *0.75</f>
        <v>#REF!</v>
      </c>
    </row>
    <row r="13" spans="1:2" x14ac:dyDescent="0.2">
      <c r="A13" s="33" t="s">
        <v>55</v>
      </c>
      <c r="B13" s="33"/>
    </row>
    <row r="14" spans="1:2" x14ac:dyDescent="0.2">
      <c r="A14" s="42" t="s">
        <v>159</v>
      </c>
      <c r="B14" s="33" t="e">
        <f>'BAR BB| Open rates'!#REF! *0.75</f>
        <v>#REF!</v>
      </c>
    </row>
    <row r="15" spans="1:2" x14ac:dyDescent="0.2">
      <c r="A15" s="33" t="s">
        <v>160</v>
      </c>
      <c r="B15" s="33"/>
    </row>
    <row r="16" spans="1:2" x14ac:dyDescent="0.2">
      <c r="A16" s="42" t="s">
        <v>159</v>
      </c>
      <c r="B16" s="33" t="e">
        <f>'BAR BB| Open rates'!#REF! *0.75</f>
        <v>#REF!</v>
      </c>
    </row>
    <row r="17" spans="1:22" x14ac:dyDescent="0.2">
      <c r="A17" s="33" t="s">
        <v>56</v>
      </c>
      <c r="B17" s="33"/>
    </row>
    <row r="18" spans="1:22" x14ac:dyDescent="0.2">
      <c r="A18" s="42" t="s">
        <v>8</v>
      </c>
      <c r="B18" s="33" t="e">
        <f>'BAR BB| Open rates'!#REF! *0.75</f>
        <v>#REF!</v>
      </c>
    </row>
    <row r="19" spans="1:22" x14ac:dyDescent="0.2">
      <c r="A19" s="33" t="s">
        <v>57</v>
      </c>
      <c r="B19" s="33"/>
    </row>
    <row r="20" spans="1:22" x14ac:dyDescent="0.2">
      <c r="A20" s="42" t="s">
        <v>8</v>
      </c>
      <c r="B20" s="33" t="e">
        <f>'BAR BB| Open rates'!#REF! *0.75</f>
        <v>#REF!</v>
      </c>
    </row>
    <row r="21" spans="1:22" x14ac:dyDescent="0.2">
      <c r="A21" s="106"/>
    </row>
    <row r="22" spans="1:22" x14ac:dyDescent="0.2">
      <c r="A22" s="223" t="s">
        <v>157</v>
      </c>
    </row>
    <row r="23" spans="1:22" x14ac:dyDescent="0.2">
      <c r="A23" s="223"/>
    </row>
    <row r="24" spans="1:22" x14ac:dyDescent="0.2">
      <c r="A24" s="123"/>
    </row>
    <row r="25" spans="1:22" x14ac:dyDescent="0.2">
      <c r="A25" s="175" t="s">
        <v>80</v>
      </c>
    </row>
    <row r="26" spans="1:22" ht="27" customHeight="1" x14ac:dyDescent="0.2">
      <c r="A26" s="152" t="s">
        <v>198</v>
      </c>
    </row>
    <row r="27" spans="1:22" ht="27" customHeight="1" x14ac:dyDescent="0.2">
      <c r="A27" s="152" t="s">
        <v>199</v>
      </c>
    </row>
    <row r="28" spans="1:22" x14ac:dyDescent="0.2">
      <c r="A28" s="123"/>
    </row>
    <row r="29" spans="1:22"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row>
    <row r="30" spans="1:22"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row>
    <row r="31" spans="1:22" s="108" customFormat="1" ht="35.25" customHeight="1" x14ac:dyDescent="0.2">
      <c r="A31" s="150" t="s">
        <v>188</v>
      </c>
      <c r="B31" s="153"/>
      <c r="C31" s="153"/>
      <c r="D31" s="153"/>
      <c r="E31" s="153"/>
      <c r="F31" s="153"/>
      <c r="G31" s="153"/>
      <c r="H31" s="153"/>
      <c r="I31" s="153"/>
      <c r="J31" s="153"/>
      <c r="K31" s="153"/>
      <c r="L31" s="153"/>
      <c r="M31" s="153"/>
    </row>
    <row r="32" spans="1:22" s="108" customFormat="1" ht="35.25" customHeight="1" x14ac:dyDescent="0.2">
      <c r="A32" s="150" t="s">
        <v>164</v>
      </c>
      <c r="B32" s="153"/>
      <c r="C32" s="153"/>
      <c r="D32" s="153"/>
      <c r="E32" s="153"/>
      <c r="F32" s="153"/>
      <c r="G32" s="153"/>
      <c r="H32" s="153"/>
      <c r="I32" s="153"/>
      <c r="J32" s="153"/>
      <c r="K32" s="153"/>
      <c r="L32" s="153"/>
      <c r="M32" s="153"/>
    </row>
    <row r="33" spans="1:13" s="108" customFormat="1" ht="13.5" customHeight="1" x14ac:dyDescent="0.2">
      <c r="A33" s="150" t="s">
        <v>165</v>
      </c>
      <c r="B33" s="153"/>
      <c r="C33" s="153"/>
      <c r="D33" s="153"/>
      <c r="E33" s="153"/>
      <c r="F33" s="153"/>
      <c r="G33" s="153"/>
      <c r="H33" s="153"/>
      <c r="I33" s="153"/>
      <c r="J33" s="153"/>
      <c r="K33" s="153"/>
      <c r="L33" s="153"/>
      <c r="M33" s="153"/>
    </row>
    <row r="34" spans="1:13" s="108" customFormat="1" ht="35.25" customHeight="1" x14ac:dyDescent="0.2">
      <c r="A34" s="150" t="s">
        <v>162</v>
      </c>
      <c r="B34" s="153"/>
      <c r="C34" s="153"/>
      <c r="D34" s="153"/>
      <c r="E34" s="153"/>
      <c r="F34" s="153"/>
      <c r="G34" s="153"/>
      <c r="H34" s="153"/>
      <c r="I34" s="153"/>
      <c r="J34" s="153"/>
      <c r="K34" s="153"/>
      <c r="L34" s="153"/>
      <c r="M34" s="153"/>
    </row>
    <row r="35" spans="1:13" s="108" customFormat="1" ht="35.25" customHeight="1" x14ac:dyDescent="0.2">
      <c r="A35" s="145" t="s">
        <v>173</v>
      </c>
      <c r="B35" s="153"/>
      <c r="C35" s="153"/>
      <c r="D35" s="153"/>
      <c r="E35" s="153"/>
      <c r="F35" s="153"/>
      <c r="G35" s="153"/>
      <c r="H35" s="153"/>
      <c r="I35" s="153"/>
      <c r="J35" s="153"/>
      <c r="K35" s="153"/>
      <c r="L35" s="153"/>
      <c r="M35" s="153"/>
    </row>
    <row r="36" spans="1:13" s="13" customFormat="1" ht="18" customHeight="1" x14ac:dyDescent="0.2">
      <c r="B36" s="11"/>
      <c r="C36" s="11"/>
      <c r="D36" s="11"/>
      <c r="E36" s="11"/>
      <c r="F36" s="11"/>
      <c r="G36" s="11"/>
      <c r="H36" s="11"/>
      <c r="I36" s="11"/>
      <c r="J36" s="11"/>
      <c r="K36" s="11"/>
      <c r="L36" s="11"/>
      <c r="M36" s="11"/>
    </row>
    <row r="37" spans="1:13" x14ac:dyDescent="0.2">
      <c r="A37" s="139" t="s">
        <v>65</v>
      </c>
    </row>
    <row r="38" spans="1:13" ht="84" x14ac:dyDescent="0.2">
      <c r="A38" s="144" t="s">
        <v>189</v>
      </c>
    </row>
    <row r="39" spans="1:13" x14ac:dyDescent="0.2">
      <c r="A39" s="106"/>
    </row>
    <row r="40" spans="1:13" x14ac:dyDescent="0.2">
      <c r="A40" s="106"/>
    </row>
    <row r="41" spans="1:13" x14ac:dyDescent="0.2">
      <c r="A41" s="106"/>
    </row>
    <row r="42" spans="1:13" x14ac:dyDescent="0.2">
      <c r="A42" s="106"/>
    </row>
    <row r="43" spans="1:13" x14ac:dyDescent="0.2">
      <c r="A43" s="106"/>
    </row>
    <row r="44" spans="1:13" x14ac:dyDescent="0.2">
      <c r="A44" s="106"/>
    </row>
    <row r="45" spans="1:13" x14ac:dyDescent="0.2">
      <c r="A45" s="106"/>
    </row>
    <row r="46" spans="1:13" x14ac:dyDescent="0.2">
      <c r="A46" s="106"/>
    </row>
    <row r="47" spans="1:13" x14ac:dyDescent="0.2">
      <c r="A47" s="106"/>
    </row>
    <row r="48" spans="1:13"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workbookViewId="0">
      <selection activeCell="B9" sqref="B9"/>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190</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rates'!#REF!*0.75+25</f>
        <v>#REF!</v>
      </c>
    </row>
    <row r="6" spans="1:2" x14ac:dyDescent="0.2">
      <c r="A6" s="33">
        <v>2</v>
      </c>
      <c r="B6" s="33" t="e">
        <f>'BAR BB| Open rates'!#REF!*0.75+25</f>
        <v>#REF!</v>
      </c>
    </row>
    <row r="7" spans="1:2" x14ac:dyDescent="0.2">
      <c r="A7" s="33" t="s">
        <v>54</v>
      </c>
      <c r="B7" s="33"/>
    </row>
    <row r="8" spans="1:2" x14ac:dyDescent="0.2">
      <c r="A8" s="33">
        <v>1</v>
      </c>
      <c r="B8" s="33" t="e">
        <f>'BAR BB| Open rates'!#REF!*0.75+25</f>
        <v>#REF!</v>
      </c>
    </row>
    <row r="9" spans="1:2" x14ac:dyDescent="0.2">
      <c r="A9" s="33">
        <v>2</v>
      </c>
      <c r="B9" s="33" t="e">
        <f>'BAR BB| Open rates'!#REF!*0.75+25</f>
        <v>#REF!</v>
      </c>
    </row>
    <row r="10" spans="1:2" x14ac:dyDescent="0.2">
      <c r="A10" s="33" t="s">
        <v>151</v>
      </c>
      <c r="B10" s="33"/>
    </row>
    <row r="11" spans="1:2" x14ac:dyDescent="0.2">
      <c r="A11" s="33">
        <v>1</v>
      </c>
      <c r="B11" s="33" t="e">
        <f>'BAR BB| Open rates'!#REF!*0.75+25</f>
        <v>#REF!</v>
      </c>
    </row>
    <row r="12" spans="1:2" x14ac:dyDescent="0.2">
      <c r="A12" s="33">
        <v>2</v>
      </c>
      <c r="B12" s="33" t="e">
        <f>'BAR BB| Open rates'!#REF!*0.75+25</f>
        <v>#REF!</v>
      </c>
    </row>
    <row r="13" spans="1:2" x14ac:dyDescent="0.2">
      <c r="A13" s="33" t="s">
        <v>55</v>
      </c>
      <c r="B13" s="33"/>
    </row>
    <row r="14" spans="1:2" x14ac:dyDescent="0.2">
      <c r="A14" s="42" t="s">
        <v>159</v>
      </c>
      <c r="B14" s="33" t="e">
        <f>'BAR BB| Open rates'!#REF!*0.75+25</f>
        <v>#REF!</v>
      </c>
    </row>
    <row r="15" spans="1:2" x14ac:dyDescent="0.2">
      <c r="A15" s="33" t="s">
        <v>160</v>
      </c>
      <c r="B15" s="33"/>
    </row>
    <row r="16" spans="1:2" x14ac:dyDescent="0.2">
      <c r="A16" s="42" t="s">
        <v>159</v>
      </c>
      <c r="B16" s="33" t="e">
        <f>'BAR BB| Open rates'!#REF!*0.75+25</f>
        <v>#REF!</v>
      </c>
    </row>
    <row r="17" spans="1:27" x14ac:dyDescent="0.2">
      <c r="A17" s="33" t="s">
        <v>56</v>
      </c>
      <c r="B17" s="33"/>
    </row>
    <row r="18" spans="1:27" x14ac:dyDescent="0.2">
      <c r="A18" s="42" t="s">
        <v>8</v>
      </c>
      <c r="B18" s="33" t="e">
        <f>'BAR BB| Open rates'!#REF!*0.75+25</f>
        <v>#REF!</v>
      </c>
    </row>
    <row r="19" spans="1:27" x14ac:dyDescent="0.2">
      <c r="A19" s="33" t="s">
        <v>57</v>
      </c>
      <c r="B19" s="33"/>
    </row>
    <row r="20" spans="1:27" x14ac:dyDescent="0.2">
      <c r="A20" s="42" t="s">
        <v>8</v>
      </c>
      <c r="B20" s="33" t="e">
        <f>'BAR BB| Open rates'!#REF!*0.75+25</f>
        <v>#REF!</v>
      </c>
    </row>
    <row r="21" spans="1:27" x14ac:dyDescent="0.2">
      <c r="A21" s="106"/>
    </row>
    <row r="22" spans="1:27" x14ac:dyDescent="0.2">
      <c r="A22" s="223" t="s">
        <v>157</v>
      </c>
    </row>
    <row r="23" spans="1:27" x14ac:dyDescent="0.2">
      <c r="A23" s="223"/>
    </row>
    <row r="24" spans="1:27" x14ac:dyDescent="0.2">
      <c r="A24" s="123"/>
    </row>
    <row r="25" spans="1:27" x14ac:dyDescent="0.2">
      <c r="A25" s="175" t="s">
        <v>80</v>
      </c>
    </row>
    <row r="26" spans="1:27" ht="24" x14ac:dyDescent="0.2">
      <c r="A26" s="152" t="s">
        <v>198</v>
      </c>
    </row>
    <row r="27" spans="1:27" ht="24" x14ac:dyDescent="0.2">
      <c r="A27" s="152" t="s">
        <v>199</v>
      </c>
    </row>
    <row r="28" spans="1:27" x14ac:dyDescent="0.2">
      <c r="A28" s="123"/>
    </row>
    <row r="29" spans="1:27"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row>
    <row r="31" spans="1:27" s="108" customFormat="1" ht="35.25" customHeight="1" x14ac:dyDescent="0.2">
      <c r="A31" s="150" t="s">
        <v>188</v>
      </c>
      <c r="B31" s="153"/>
      <c r="C31" s="153"/>
      <c r="D31" s="153"/>
      <c r="E31" s="153"/>
      <c r="F31" s="153"/>
      <c r="G31" s="153"/>
      <c r="H31" s="153"/>
      <c r="I31" s="153"/>
      <c r="J31" s="153"/>
      <c r="K31" s="153"/>
      <c r="L31" s="153"/>
      <c r="M31" s="153"/>
      <c r="N31" s="153"/>
      <c r="O31" s="153"/>
      <c r="P31" s="153"/>
      <c r="Q31" s="153"/>
      <c r="R31" s="153"/>
    </row>
    <row r="32" spans="1:27" s="108" customFormat="1" ht="35.25" customHeight="1" x14ac:dyDescent="0.2">
      <c r="A32" s="150" t="s">
        <v>164</v>
      </c>
      <c r="B32" s="153"/>
      <c r="C32" s="153"/>
      <c r="D32" s="153"/>
      <c r="E32" s="153"/>
      <c r="F32" s="153"/>
      <c r="G32" s="153"/>
      <c r="H32" s="153"/>
      <c r="I32" s="153"/>
      <c r="J32" s="153"/>
      <c r="K32" s="153"/>
      <c r="L32" s="153"/>
      <c r="M32" s="153"/>
      <c r="N32" s="153"/>
      <c r="O32" s="153"/>
      <c r="P32" s="153"/>
      <c r="Q32" s="153"/>
      <c r="R32" s="153"/>
    </row>
    <row r="33" spans="1:18" s="108" customFormat="1" ht="13.5" customHeight="1" x14ac:dyDescent="0.2">
      <c r="A33" s="150" t="s">
        <v>165</v>
      </c>
      <c r="B33" s="153"/>
      <c r="C33" s="153"/>
      <c r="D33" s="153"/>
      <c r="E33" s="153"/>
      <c r="F33" s="153"/>
      <c r="G33" s="153"/>
      <c r="H33" s="153"/>
      <c r="I33" s="153"/>
      <c r="J33" s="153"/>
      <c r="K33" s="153"/>
      <c r="L33" s="153"/>
      <c r="M33" s="153"/>
      <c r="N33" s="153"/>
      <c r="O33" s="153"/>
      <c r="P33" s="153"/>
      <c r="Q33" s="153"/>
      <c r="R33" s="153"/>
    </row>
    <row r="34" spans="1:18" s="108" customFormat="1" ht="35.25" customHeight="1" x14ac:dyDescent="0.2">
      <c r="A34" s="150" t="s">
        <v>162</v>
      </c>
      <c r="B34" s="153"/>
      <c r="C34" s="153"/>
      <c r="D34" s="153"/>
      <c r="E34" s="153"/>
      <c r="F34" s="153"/>
      <c r="G34" s="153"/>
      <c r="H34" s="153"/>
      <c r="I34" s="153"/>
      <c r="J34" s="153"/>
      <c r="K34" s="153"/>
      <c r="L34" s="153"/>
      <c r="M34" s="153"/>
      <c r="N34" s="153"/>
      <c r="O34" s="153"/>
      <c r="P34" s="153"/>
      <c r="Q34" s="153"/>
      <c r="R34" s="153"/>
    </row>
    <row r="35" spans="1:18" s="108" customFormat="1" ht="35.25" customHeight="1" x14ac:dyDescent="0.2">
      <c r="A35" s="145" t="s">
        <v>173</v>
      </c>
      <c r="B35" s="153"/>
      <c r="C35" s="153"/>
      <c r="D35" s="153"/>
      <c r="E35" s="153"/>
      <c r="F35" s="153"/>
      <c r="G35" s="153"/>
      <c r="H35" s="153"/>
      <c r="I35" s="153"/>
      <c r="J35" s="153"/>
      <c r="K35" s="153"/>
      <c r="L35" s="153"/>
      <c r="M35" s="153"/>
      <c r="N35" s="153"/>
      <c r="O35" s="153"/>
      <c r="P35" s="153"/>
      <c r="Q35" s="153"/>
      <c r="R35" s="153"/>
    </row>
    <row r="36" spans="1:18" s="13" customFormat="1" ht="18" customHeight="1" x14ac:dyDescent="0.2">
      <c r="B36" s="11"/>
      <c r="C36" s="11"/>
      <c r="D36" s="11"/>
      <c r="E36" s="11"/>
      <c r="F36" s="11"/>
      <c r="G36" s="11"/>
      <c r="H36" s="11"/>
      <c r="I36" s="11"/>
      <c r="J36" s="11"/>
      <c r="K36" s="11"/>
      <c r="L36" s="11"/>
      <c r="M36" s="11"/>
      <c r="N36" s="11"/>
      <c r="O36" s="11"/>
      <c r="P36" s="11"/>
      <c r="Q36" s="11"/>
      <c r="R36" s="11"/>
    </row>
    <row r="37" spans="1:18" x14ac:dyDescent="0.2">
      <c r="A37" s="139" t="s">
        <v>65</v>
      </c>
    </row>
    <row r="38" spans="1:18" ht="84" x14ac:dyDescent="0.2">
      <c r="A38" s="144" t="s">
        <v>189</v>
      </c>
    </row>
    <row r="39" spans="1:18" x14ac:dyDescent="0.2">
      <c r="A39" s="106"/>
    </row>
    <row r="40" spans="1:18" x14ac:dyDescent="0.2">
      <c r="A40" s="106"/>
    </row>
    <row r="41" spans="1:18" x14ac:dyDescent="0.2">
      <c r="A41" s="106"/>
    </row>
    <row r="42" spans="1:18" x14ac:dyDescent="0.2">
      <c r="A42" s="106"/>
    </row>
    <row r="43" spans="1:18" x14ac:dyDescent="0.2">
      <c r="A43" s="106"/>
    </row>
    <row r="44" spans="1:18" x14ac:dyDescent="0.2">
      <c r="A44" s="106"/>
    </row>
    <row r="45" spans="1:18" x14ac:dyDescent="0.2">
      <c r="A45" s="106"/>
    </row>
    <row r="46" spans="1:18" x14ac:dyDescent="0.2">
      <c r="A46" s="106"/>
    </row>
    <row r="47" spans="1:18" x14ac:dyDescent="0.2">
      <c r="A47" s="106"/>
    </row>
    <row r="48" spans="1:18"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8"/>
  <sheetViews>
    <sheetView zoomScaleNormal="100" workbookViewId="0">
      <pane xSplit="1" topLeftCell="B1" activePane="topRight" state="frozen"/>
      <selection activeCell="BE26" sqref="BE26:BE27"/>
      <selection pane="topRight" activeCell="BI11" sqref="BI11"/>
    </sheetView>
  </sheetViews>
  <sheetFormatPr defaultColWidth="10" defaultRowHeight="12" x14ac:dyDescent="0.2"/>
  <cols>
    <col min="1" max="1" width="42.42578125" style="1" customWidth="1"/>
    <col min="2" max="16384" width="10" style="2"/>
  </cols>
  <sheetData>
    <row r="1" spans="1:61" s="5" customFormat="1" ht="25.5" customHeight="1" x14ac:dyDescent="0.2">
      <c r="A1" s="47" t="s">
        <v>50</v>
      </c>
    </row>
    <row r="2" spans="1:61" s="5" customFormat="1" ht="12.75" x14ac:dyDescent="0.2">
      <c r="A2" s="6" t="s">
        <v>174</v>
      </c>
    </row>
    <row r="3" spans="1:61" s="11" customFormat="1" ht="28.5" customHeight="1" x14ac:dyDescent="0.2">
      <c r="A3" s="74" t="s">
        <v>52</v>
      </c>
      <c r="B3" s="73">
        <f>'BAR BB| Open rates'!B3</f>
        <v>45700</v>
      </c>
      <c r="C3" s="73">
        <f>'BAR BB| Open rates'!C3</f>
        <v>45701</v>
      </c>
      <c r="D3" s="73">
        <f>'BAR BB| Open rates'!D3</f>
        <v>45702</v>
      </c>
      <c r="E3" s="73">
        <f>'BAR BB| Open rates'!E3</f>
        <v>45703</v>
      </c>
      <c r="F3" s="73">
        <f>'BAR BB| Open rates'!F3</f>
        <v>45708</v>
      </c>
      <c r="G3" s="73">
        <f>'BAR BB| Open rates'!G3</f>
        <v>45709</v>
      </c>
      <c r="H3" s="73">
        <f>'BAR BB| Open rates'!H3</f>
        <v>45710</v>
      </c>
      <c r="I3" s="73">
        <f>'BAR BB| Open rates'!I3</f>
        <v>45711</v>
      </c>
      <c r="J3" s="73">
        <f>'BAR BB| Open rates'!J3</f>
        <v>45712</v>
      </c>
      <c r="K3" s="73">
        <f>'BAR BB| Open rates'!K3</f>
        <v>45713</v>
      </c>
      <c r="L3" s="73">
        <f>'BAR BB| Open rates'!L3</f>
        <v>45714</v>
      </c>
      <c r="M3" s="73">
        <f>'BAR BB| Open rates'!M3</f>
        <v>45715</v>
      </c>
      <c r="N3" s="73">
        <f>'BAR BB| Open rates'!N3</f>
        <v>45717</v>
      </c>
      <c r="O3" s="73">
        <f>'BAR BB| Open rates'!O3</f>
        <v>45719</v>
      </c>
      <c r="P3" s="73">
        <f>'BAR BB| Open rates'!P3</f>
        <v>45723</v>
      </c>
      <c r="Q3" s="73">
        <f>'BAR BB| Open rates'!Q3</f>
        <v>45725</v>
      </c>
      <c r="R3" s="73">
        <f>'BAR BB| Open rates'!R3</f>
        <v>45727</v>
      </c>
      <c r="S3" s="73">
        <f>'BAR BB| Open rates'!S3</f>
        <v>45732</v>
      </c>
      <c r="T3" s="73">
        <f>'BAR BB| Open rates'!T3</f>
        <v>45737</v>
      </c>
      <c r="U3" s="73">
        <f>'BAR BB| Open rates'!U3</f>
        <v>45739</v>
      </c>
      <c r="V3" s="73">
        <f>'BAR BB| Open rates'!V3</f>
        <v>45746</v>
      </c>
      <c r="W3" s="73">
        <f>'BAR BB| Open rates'!W3</f>
        <v>45748</v>
      </c>
      <c r="X3" s="73">
        <f>'BAR BB| Open rates'!X3</f>
        <v>45753</v>
      </c>
      <c r="Y3" s="73">
        <f>'BAR BB| Open rates'!Y3</f>
        <v>45758</v>
      </c>
      <c r="Z3" s="73">
        <f>'BAR BB| Open rates'!Z3</f>
        <v>45760</v>
      </c>
      <c r="AA3" s="73">
        <f>'BAR BB| Open rates'!AA3</f>
        <v>45765</v>
      </c>
      <c r="AB3" s="73">
        <f>'BAR BB| Open rates'!AB3</f>
        <v>45767</v>
      </c>
      <c r="AC3" s="73">
        <f>'BAR BB| Open rates'!AC3</f>
        <v>45769</v>
      </c>
      <c r="AD3" s="73">
        <f>'BAR BB| Open rates'!AD3</f>
        <v>45772</v>
      </c>
      <c r="AE3" s="73">
        <f>'BAR BB| Open rates'!AE3</f>
        <v>45778</v>
      </c>
      <c r="AF3" s="73">
        <f>'BAR BB| Open rates'!AF3</f>
        <v>45781</v>
      </c>
      <c r="AG3" s="73">
        <f>'BAR BB| Open rates'!AG3</f>
        <v>45785</v>
      </c>
      <c r="AH3" s="73">
        <f>'BAR BB| Open rates'!AH3</f>
        <v>45788</v>
      </c>
      <c r="AI3" s="73">
        <f>'BAR BB| Open rates'!AI3</f>
        <v>45793</v>
      </c>
      <c r="AJ3" s="73">
        <f>'BAR BB| Open rates'!AJ3</f>
        <v>45795</v>
      </c>
      <c r="AK3" s="73">
        <f>'BAR BB| Open rates'!AK3</f>
        <v>45800</v>
      </c>
      <c r="AL3" s="73">
        <f>'BAR BB| Open rates'!AL3</f>
        <v>45802</v>
      </c>
      <c r="AM3" s="73">
        <f>'BAR BB| Open rates'!AM3</f>
        <v>45807</v>
      </c>
      <c r="AN3" s="73">
        <f>'BAR BB| Open rates'!AN3</f>
        <v>45809</v>
      </c>
      <c r="AO3" s="73">
        <f>'BAR BB| Open rates'!AO3</f>
        <v>45810</v>
      </c>
      <c r="AP3" s="73">
        <f>'BAR BB| Open rates'!AP3</f>
        <v>45815</v>
      </c>
      <c r="AQ3" s="73">
        <f>'BAR BB| Open rates'!AQ3</f>
        <v>45817</v>
      </c>
      <c r="AR3" s="73">
        <f>'BAR BB| Open rates'!AR3</f>
        <v>45821</v>
      </c>
      <c r="AS3" s="73">
        <f>'BAR BB| Open rates'!AS3</f>
        <v>45823</v>
      </c>
      <c r="AT3" s="73">
        <f>'BAR BB| Open rates'!AT3</f>
        <v>45828</v>
      </c>
      <c r="AU3" s="73">
        <f>'BAR BB| Open rates'!AU3</f>
        <v>45836</v>
      </c>
      <c r="AV3" s="73">
        <f>'BAR BB| Open rates'!AV3</f>
        <v>45839</v>
      </c>
      <c r="AW3" s="73">
        <f>'BAR BB| Open rates'!AW3</f>
        <v>45851</v>
      </c>
      <c r="AX3" s="73">
        <f>'BAR BB| Open rates'!AX3</f>
        <v>45852</v>
      </c>
      <c r="AY3" s="73">
        <f>'BAR BB| Open rates'!AY3</f>
        <v>45858</v>
      </c>
      <c r="AZ3" s="73">
        <f>'BAR BB| Open rates'!AZ3</f>
        <v>45863</v>
      </c>
      <c r="BA3" s="73">
        <f>'BAR BB| Open rates'!BA3</f>
        <v>45865</v>
      </c>
      <c r="BB3" s="73">
        <f>'BAR BB| Open rates'!BB3</f>
        <v>45870</v>
      </c>
      <c r="BC3" s="73">
        <f>'BAR BB| Open rates'!BC3</f>
        <v>45872</v>
      </c>
      <c r="BD3" s="73">
        <f>'BAR BB| Open rates'!BD3</f>
        <v>45877</v>
      </c>
      <c r="BE3" s="73">
        <f>'BAR BB| Open rates'!BE3</f>
        <v>45879</v>
      </c>
      <c r="BF3" s="73">
        <f>'BAR BB| Open rates'!BF3</f>
        <v>45884</v>
      </c>
      <c r="BG3" s="73">
        <f>'BAR BB| Open rates'!BG3</f>
        <v>45886</v>
      </c>
      <c r="BH3" s="73">
        <f>'BAR BB| Open rates'!BH3</f>
        <v>45891</v>
      </c>
      <c r="BI3" s="73">
        <f>'BAR BB| Open rates'!BI3</f>
        <v>45893</v>
      </c>
    </row>
    <row r="4" spans="1:61" s="11" customFormat="1" ht="28.5" customHeight="1" x14ac:dyDescent="0.2">
      <c r="A4" s="8"/>
      <c r="B4" s="73">
        <f>'BAR BB| Open rates'!B4</f>
        <v>45700</v>
      </c>
      <c r="C4" s="73">
        <f>'BAR BB| Open rates'!C4</f>
        <v>45701</v>
      </c>
      <c r="D4" s="73">
        <f>'BAR BB| Open rates'!D4</f>
        <v>45702</v>
      </c>
      <c r="E4" s="73">
        <f>'BAR BB| Open rates'!E4</f>
        <v>45707</v>
      </c>
      <c r="F4" s="73">
        <f>'BAR BB| Open rates'!F4</f>
        <v>45708</v>
      </c>
      <c r="G4" s="73">
        <f>'BAR BB| Open rates'!G4</f>
        <v>45709</v>
      </c>
      <c r="H4" s="73">
        <f>'BAR BB| Open rates'!H4</f>
        <v>45710</v>
      </c>
      <c r="I4" s="73">
        <f>'BAR BB| Open rates'!I4</f>
        <v>45711</v>
      </c>
      <c r="J4" s="73">
        <f>'BAR BB| Open rates'!J4</f>
        <v>45712</v>
      </c>
      <c r="K4" s="73">
        <f>'BAR BB| Open rates'!K4</f>
        <v>45713</v>
      </c>
      <c r="L4" s="73">
        <f>'BAR BB| Open rates'!L4</f>
        <v>45714</v>
      </c>
      <c r="M4" s="73">
        <f>'BAR BB| Open rates'!M4</f>
        <v>45716</v>
      </c>
      <c r="N4" s="73">
        <f>'BAR BB| Open rates'!N4</f>
        <v>45718</v>
      </c>
      <c r="O4" s="73">
        <f>'BAR BB| Open rates'!O4</f>
        <v>45722</v>
      </c>
      <c r="P4" s="73">
        <f>'BAR BB| Open rates'!P4</f>
        <v>45724</v>
      </c>
      <c r="Q4" s="73">
        <f>'BAR BB| Open rates'!Q4</f>
        <v>45726</v>
      </c>
      <c r="R4" s="73">
        <f>'BAR BB| Open rates'!R4</f>
        <v>45731</v>
      </c>
      <c r="S4" s="73">
        <f>'BAR BB| Open rates'!S4</f>
        <v>45736</v>
      </c>
      <c r="T4" s="73">
        <f>'BAR BB| Open rates'!T4</f>
        <v>45738</v>
      </c>
      <c r="U4" s="73">
        <f>'BAR BB| Open rates'!U4</f>
        <v>45745</v>
      </c>
      <c r="V4" s="73">
        <f>'BAR BB| Open rates'!V4</f>
        <v>45747</v>
      </c>
      <c r="W4" s="73">
        <f>'BAR BB| Open rates'!W4</f>
        <v>45752</v>
      </c>
      <c r="X4" s="73">
        <f>'BAR BB| Open rates'!X4</f>
        <v>45757</v>
      </c>
      <c r="Y4" s="73">
        <f>'BAR BB| Open rates'!Y4</f>
        <v>45759</v>
      </c>
      <c r="Z4" s="73">
        <f>'BAR BB| Open rates'!Z4</f>
        <v>45764</v>
      </c>
      <c r="AA4" s="73">
        <f>'BAR BB| Open rates'!AA4</f>
        <v>45766</v>
      </c>
      <c r="AB4" s="73">
        <f>'BAR BB| Open rates'!AB4</f>
        <v>45768</v>
      </c>
      <c r="AC4" s="73">
        <f>'BAR BB| Open rates'!AC4</f>
        <v>45771</v>
      </c>
      <c r="AD4" s="73">
        <f>'BAR BB| Open rates'!AD4</f>
        <v>45777</v>
      </c>
      <c r="AE4" s="73">
        <f>'BAR BB| Open rates'!AE4</f>
        <v>45780</v>
      </c>
      <c r="AF4" s="73">
        <f>'BAR BB| Open rates'!AF4</f>
        <v>45784</v>
      </c>
      <c r="AG4" s="73">
        <f>'BAR BB| Open rates'!AG4</f>
        <v>45787</v>
      </c>
      <c r="AH4" s="73">
        <f>'BAR BB| Open rates'!AH4</f>
        <v>45792</v>
      </c>
      <c r="AI4" s="73">
        <f>'BAR BB| Open rates'!AI4</f>
        <v>45794</v>
      </c>
      <c r="AJ4" s="73">
        <f>'BAR BB| Open rates'!AJ4</f>
        <v>45799</v>
      </c>
      <c r="AK4" s="73">
        <f>'BAR BB| Open rates'!AK4</f>
        <v>45801</v>
      </c>
      <c r="AL4" s="73">
        <f>'BAR BB| Open rates'!AL4</f>
        <v>45806</v>
      </c>
      <c r="AM4" s="73">
        <f>'BAR BB| Open rates'!AM4</f>
        <v>45808</v>
      </c>
      <c r="AN4" s="73">
        <f>'BAR BB| Open rates'!AN4</f>
        <v>45809</v>
      </c>
      <c r="AO4" s="73">
        <f>'BAR BB| Open rates'!AO4</f>
        <v>45814</v>
      </c>
      <c r="AP4" s="73">
        <f>'BAR BB| Open rates'!AP4</f>
        <v>45816</v>
      </c>
      <c r="AQ4" s="73">
        <f>'BAR BB| Open rates'!AQ4</f>
        <v>45820</v>
      </c>
      <c r="AR4" s="73">
        <f>'BAR BB| Open rates'!AR4</f>
        <v>45822</v>
      </c>
      <c r="AS4" s="73">
        <f>'BAR BB| Open rates'!AS4</f>
        <v>45827</v>
      </c>
      <c r="AT4" s="73">
        <f>'BAR BB| Open rates'!AT4</f>
        <v>45835</v>
      </c>
      <c r="AU4" s="73">
        <f>'BAR BB| Open rates'!AU4</f>
        <v>45838</v>
      </c>
      <c r="AV4" s="73">
        <f>'BAR BB| Open rates'!AV4</f>
        <v>45850</v>
      </c>
      <c r="AW4" s="73">
        <f>'BAR BB| Open rates'!AW4</f>
        <v>45851</v>
      </c>
      <c r="AX4" s="73">
        <f>'BAR BB| Open rates'!AX4</f>
        <v>45857</v>
      </c>
      <c r="AY4" s="73">
        <f>'BAR BB| Open rates'!AY4</f>
        <v>45862</v>
      </c>
      <c r="AZ4" s="73">
        <f>'BAR BB| Open rates'!AZ4</f>
        <v>45864</v>
      </c>
      <c r="BA4" s="73">
        <f>'BAR BB| Open rates'!BA4</f>
        <v>45869</v>
      </c>
      <c r="BB4" s="73">
        <f>'BAR BB| Open rates'!BB4</f>
        <v>45871</v>
      </c>
      <c r="BC4" s="73">
        <f>'BAR BB| Open rates'!BC4</f>
        <v>45876</v>
      </c>
      <c r="BD4" s="73">
        <f>'BAR BB| Open rates'!BD4</f>
        <v>45878</v>
      </c>
      <c r="BE4" s="73">
        <f>'BAR BB| Open rates'!BE4</f>
        <v>45883</v>
      </c>
      <c r="BF4" s="73">
        <f>'BAR BB| Open rates'!BF4</f>
        <v>45885</v>
      </c>
      <c r="BG4" s="73">
        <f>'BAR BB| Open rates'!BG4</f>
        <v>45890</v>
      </c>
      <c r="BH4" s="73">
        <f>'BAR BB| Open rates'!BH4</f>
        <v>45892</v>
      </c>
      <c r="BI4" s="73">
        <f>'BAR BB| Open rates'!BI4</f>
        <v>45900</v>
      </c>
    </row>
    <row r="5" spans="1:61" s="14" customFormat="1" ht="12" customHeight="1" x14ac:dyDescent="0.2">
      <c r="A5" s="33" t="s">
        <v>53</v>
      </c>
    </row>
    <row r="6" spans="1:61" s="14" customFormat="1" ht="12" customHeight="1" x14ac:dyDescent="0.2">
      <c r="A6" s="42">
        <v>1</v>
      </c>
      <c r="B6" s="84">
        <f>'BAR BB| Open rates'!B6*0.82</f>
        <v>22878</v>
      </c>
      <c r="C6" s="84">
        <f>'BAR BB| Open rates'!C6*0.82</f>
        <v>22878</v>
      </c>
      <c r="D6" s="84">
        <f>'BAR BB| Open rates'!D6*0.82</f>
        <v>22878</v>
      </c>
      <c r="E6" s="84">
        <f>'BAR BB| Open rates'!E6*0.82</f>
        <v>22878</v>
      </c>
      <c r="F6" s="84">
        <f>'BAR BB| Open rates'!F6*0.82</f>
        <v>22878</v>
      </c>
      <c r="G6" s="84">
        <f>'BAR BB| Open rates'!G6*0.82</f>
        <v>22878</v>
      </c>
      <c r="H6" s="84">
        <f>'BAR BB| Open rates'!H6*0.82</f>
        <v>19598</v>
      </c>
      <c r="I6" s="84">
        <f>'BAR BB| Open rates'!I6*0.82</f>
        <v>18778</v>
      </c>
      <c r="J6" s="84">
        <f>'BAR BB| Open rates'!J6*0.82</f>
        <v>19598</v>
      </c>
      <c r="K6" s="84">
        <f>'BAR BB| Open rates'!K6*0.82</f>
        <v>19598</v>
      </c>
      <c r="L6" s="84">
        <f>'BAR BB| Open rates'!L6*0.82</f>
        <v>15497.999999999998</v>
      </c>
      <c r="M6" s="84">
        <f>'BAR BB| Open rates'!M6*0.82</f>
        <v>17958</v>
      </c>
      <c r="N6" s="84">
        <f>'BAR BB| Open rates'!N6*0.82</f>
        <v>17958</v>
      </c>
      <c r="O6" s="84">
        <f>'BAR BB| Open rates'!O6*0.82</f>
        <v>13038</v>
      </c>
      <c r="P6" s="84">
        <f>'BAR BB| Open rates'!P6*0.82</f>
        <v>13038</v>
      </c>
      <c r="Q6" s="84">
        <f>'BAR BB| Open rates'!Q6*0.82</f>
        <v>9758</v>
      </c>
      <c r="R6" s="84">
        <f>'BAR BB| Open rates'!R6*0.82</f>
        <v>9758</v>
      </c>
      <c r="S6" s="84">
        <f>'BAR BB| Open rates'!S6*0.82</f>
        <v>7462</v>
      </c>
      <c r="T6" s="84">
        <f>'BAR BB| Open rates'!T6*0.82</f>
        <v>9758</v>
      </c>
      <c r="U6" s="84">
        <f>'BAR BB| Open rates'!U6*0.82</f>
        <v>7462</v>
      </c>
      <c r="V6" s="84">
        <f>'BAR BB| Open rates'!V6*0.82</f>
        <v>6478</v>
      </c>
      <c r="W6" s="84">
        <f>'BAR BB| Open rates'!W6*0.82</f>
        <v>6478</v>
      </c>
      <c r="X6" s="84">
        <f>'BAR BB| Open rates'!X6*0.82</f>
        <v>4592</v>
      </c>
      <c r="Y6" s="84">
        <f>'BAR BB| Open rates'!Y6*0.82</f>
        <v>5412</v>
      </c>
      <c r="Z6" s="84">
        <f>'BAR BB| Open rates'!Z6*0.82</f>
        <v>4592</v>
      </c>
      <c r="AA6" s="84">
        <f>'BAR BB| Open rates'!AA6*0.82</f>
        <v>5412</v>
      </c>
      <c r="AB6" s="84">
        <f>'BAR BB| Open rates'!AB6*0.82</f>
        <v>4592</v>
      </c>
      <c r="AC6" s="84">
        <f>'BAR BB| Open rates'!AC6*0.82</f>
        <v>4592</v>
      </c>
      <c r="AD6" s="84">
        <f>'BAR BB| Open rates'!AD6*0.82</f>
        <v>4838</v>
      </c>
      <c r="AE6" s="84">
        <f>'BAR BB| Open rates'!AE6*0.82</f>
        <v>5740</v>
      </c>
      <c r="AF6" s="84">
        <f>'BAR BB| Open rates'!AF6*0.82</f>
        <v>4592</v>
      </c>
      <c r="AG6" s="84">
        <f>'BAR BB| Open rates'!AG6*0.82</f>
        <v>5740</v>
      </c>
      <c r="AH6" s="84">
        <f>'BAR BB| Open rates'!AH6*0.82</f>
        <v>4592</v>
      </c>
      <c r="AI6" s="84">
        <f>'BAR BB| Open rates'!AI6*0.82</f>
        <v>5412</v>
      </c>
      <c r="AJ6" s="84">
        <f>'BAR BB| Open rates'!AJ6*0.82</f>
        <v>4592</v>
      </c>
      <c r="AK6" s="84">
        <f>'BAR BB| Open rates'!AK6*0.82</f>
        <v>5412</v>
      </c>
      <c r="AL6" s="84">
        <f>'BAR BB| Open rates'!AL6*0.82</f>
        <v>4592</v>
      </c>
      <c r="AM6" s="84">
        <f>'BAR BB| Open rates'!AM6*0.82</f>
        <v>7462</v>
      </c>
      <c r="AN6" s="84">
        <f>'BAR BB| Open rates'!AN6*0.82</f>
        <v>7462</v>
      </c>
      <c r="AO6" s="84">
        <f>'BAR BB| Open rates'!AO6*0.82</f>
        <v>5740</v>
      </c>
      <c r="AP6" s="84">
        <f>'BAR BB| Open rates'!AP6*0.82</f>
        <v>7462</v>
      </c>
      <c r="AQ6" s="84">
        <f>'BAR BB| Open rates'!AQ6*0.82</f>
        <v>5740</v>
      </c>
      <c r="AR6" s="84">
        <f>'BAR BB| Open rates'!AR6*0.82</f>
        <v>5740</v>
      </c>
      <c r="AS6" s="84">
        <f>'BAR BB| Open rates'!AS6*0.82</f>
        <v>4920</v>
      </c>
      <c r="AT6" s="84">
        <f>'BAR BB| Open rates'!AT6*0.82</f>
        <v>11398</v>
      </c>
      <c r="AU6" s="84">
        <f>'BAR BB| Open rates'!AU6*0.82</f>
        <v>4920</v>
      </c>
      <c r="AV6" s="84">
        <f>'BAR BB| Open rates'!AV6*0.82</f>
        <v>11398</v>
      </c>
      <c r="AW6" s="84">
        <f>'BAR BB| Open rates'!AW6*0.82</f>
        <v>11398</v>
      </c>
      <c r="AX6" s="84">
        <f>'BAR BB| Open rates'!AX6*0.82</f>
        <v>9758</v>
      </c>
      <c r="AY6" s="84">
        <f>'BAR BB| Open rates'!AY6*0.82</f>
        <v>9758</v>
      </c>
      <c r="AZ6" s="84">
        <f>'BAR BB| Open rates'!AZ6*0.82</f>
        <v>9758</v>
      </c>
      <c r="BA6" s="84">
        <f>'BAR BB| Open rates'!BA6*0.82</f>
        <v>9758</v>
      </c>
      <c r="BB6" s="84">
        <f>'BAR BB| Open rates'!BB6*0.82</f>
        <v>9758</v>
      </c>
      <c r="BC6" s="84">
        <f>'BAR BB| Open rates'!BC6*0.82</f>
        <v>9758</v>
      </c>
      <c r="BD6" s="84">
        <f>'BAR BB| Open rates'!BD6*0.82</f>
        <v>9758</v>
      </c>
      <c r="BE6" s="84">
        <f>'BAR BB| Open rates'!BE6*0.82</f>
        <v>9758</v>
      </c>
      <c r="BF6" s="84">
        <f>'BAR BB| Open rates'!BF6*0.82</f>
        <v>9758</v>
      </c>
      <c r="BG6" s="84">
        <f>'BAR BB| Open rates'!BG6*0.82</f>
        <v>8938</v>
      </c>
      <c r="BH6" s="84">
        <f>'BAR BB| Open rates'!BH6*0.82</f>
        <v>8938</v>
      </c>
      <c r="BI6" s="84">
        <f>'BAR BB| Open rates'!BI6*0.82</f>
        <v>8938</v>
      </c>
    </row>
    <row r="7" spans="1:61" s="14" customFormat="1" ht="12" customHeight="1" x14ac:dyDescent="0.2">
      <c r="A7" s="42">
        <v>2</v>
      </c>
      <c r="B7" s="84">
        <f>'BAR BB| Open rates'!B7*0.82</f>
        <v>24108</v>
      </c>
      <c r="C7" s="84">
        <f>'BAR BB| Open rates'!C7*0.82</f>
        <v>24108</v>
      </c>
      <c r="D7" s="84">
        <f>'BAR BB| Open rates'!D7*0.82</f>
        <v>24108</v>
      </c>
      <c r="E7" s="84">
        <f>'BAR BB| Open rates'!E7*0.82</f>
        <v>24108</v>
      </c>
      <c r="F7" s="84">
        <f>'BAR BB| Open rates'!F7*0.82</f>
        <v>24108</v>
      </c>
      <c r="G7" s="84">
        <f>'BAR BB| Open rates'!G7*0.82</f>
        <v>24108</v>
      </c>
      <c r="H7" s="84">
        <f>'BAR BB| Open rates'!H7*0.82</f>
        <v>20828</v>
      </c>
      <c r="I7" s="84">
        <f>'BAR BB| Open rates'!I7*0.82</f>
        <v>20008</v>
      </c>
      <c r="J7" s="84">
        <f>'BAR BB| Open rates'!J7*0.82</f>
        <v>20828</v>
      </c>
      <c r="K7" s="84">
        <f>'BAR BB| Open rates'!K7*0.82</f>
        <v>20828</v>
      </c>
      <c r="L7" s="84">
        <f>'BAR BB| Open rates'!L7*0.82</f>
        <v>16728</v>
      </c>
      <c r="M7" s="84">
        <f>'BAR BB| Open rates'!M7*0.82</f>
        <v>19188</v>
      </c>
      <c r="N7" s="84">
        <f>'BAR BB| Open rates'!N7*0.82</f>
        <v>19188</v>
      </c>
      <c r="O7" s="84">
        <f>'BAR BB| Open rates'!O7*0.82</f>
        <v>14268</v>
      </c>
      <c r="P7" s="84">
        <f>'BAR BB| Open rates'!P7*0.82</f>
        <v>14268</v>
      </c>
      <c r="Q7" s="84">
        <f>'BAR BB| Open rates'!Q7*0.82</f>
        <v>10988</v>
      </c>
      <c r="R7" s="84">
        <f>'BAR BB| Open rates'!R7*0.82</f>
        <v>10988</v>
      </c>
      <c r="S7" s="84">
        <f>'BAR BB| Open rates'!S7*0.82</f>
        <v>8692</v>
      </c>
      <c r="T7" s="84">
        <f>'BAR BB| Open rates'!T7*0.82</f>
        <v>10988</v>
      </c>
      <c r="U7" s="84">
        <f>'BAR BB| Open rates'!U7*0.82</f>
        <v>8692</v>
      </c>
      <c r="V7" s="84">
        <f>'BAR BB| Open rates'!V7*0.82</f>
        <v>7707.9999999999991</v>
      </c>
      <c r="W7" s="84">
        <f>'BAR BB| Open rates'!W7*0.82</f>
        <v>7707.9999999999991</v>
      </c>
      <c r="X7" s="84">
        <f>'BAR BB| Open rates'!X7*0.82</f>
        <v>5822</v>
      </c>
      <c r="Y7" s="84">
        <f>'BAR BB| Open rates'!Y7*0.82</f>
        <v>6642</v>
      </c>
      <c r="Z7" s="84">
        <f>'BAR BB| Open rates'!Z7*0.82</f>
        <v>5822</v>
      </c>
      <c r="AA7" s="84">
        <f>'BAR BB| Open rates'!AA7*0.82</f>
        <v>6642</v>
      </c>
      <c r="AB7" s="84">
        <f>'BAR BB| Open rates'!AB7*0.82</f>
        <v>5822</v>
      </c>
      <c r="AC7" s="84">
        <f>'BAR BB| Open rates'!AC7*0.82</f>
        <v>5822</v>
      </c>
      <c r="AD7" s="84">
        <f>'BAR BB| Open rates'!AD7*0.82</f>
        <v>6068</v>
      </c>
      <c r="AE7" s="84">
        <f>'BAR BB| Open rates'!AE7*0.82</f>
        <v>6970</v>
      </c>
      <c r="AF7" s="84">
        <f>'BAR BB| Open rates'!AF7*0.82</f>
        <v>5822</v>
      </c>
      <c r="AG7" s="84">
        <f>'BAR BB| Open rates'!AG7*0.82</f>
        <v>6970</v>
      </c>
      <c r="AH7" s="84">
        <f>'BAR BB| Open rates'!AH7*0.82</f>
        <v>5822</v>
      </c>
      <c r="AI7" s="84">
        <f>'BAR BB| Open rates'!AI7*0.82</f>
        <v>6642</v>
      </c>
      <c r="AJ7" s="84">
        <f>'BAR BB| Open rates'!AJ7*0.82</f>
        <v>5822</v>
      </c>
      <c r="AK7" s="84">
        <f>'BAR BB| Open rates'!AK7*0.82</f>
        <v>6642</v>
      </c>
      <c r="AL7" s="84">
        <f>'BAR BB| Open rates'!AL7*0.82</f>
        <v>5822</v>
      </c>
      <c r="AM7" s="84">
        <f>'BAR BB| Open rates'!AM7*0.82</f>
        <v>8692</v>
      </c>
      <c r="AN7" s="84">
        <f>'BAR BB| Open rates'!AN7*0.82</f>
        <v>8692</v>
      </c>
      <c r="AO7" s="84">
        <f>'BAR BB| Open rates'!AO7*0.82</f>
        <v>6970</v>
      </c>
      <c r="AP7" s="84">
        <f>'BAR BB| Open rates'!AP7*0.82</f>
        <v>8692</v>
      </c>
      <c r="AQ7" s="84">
        <f>'BAR BB| Open rates'!AQ7*0.82</f>
        <v>6970</v>
      </c>
      <c r="AR7" s="84">
        <f>'BAR BB| Open rates'!AR7*0.82</f>
        <v>6970</v>
      </c>
      <c r="AS7" s="84">
        <f>'BAR BB| Open rates'!AS7*0.82</f>
        <v>6150</v>
      </c>
      <c r="AT7" s="84">
        <f>'BAR BB| Open rates'!AT7*0.82</f>
        <v>12628</v>
      </c>
      <c r="AU7" s="84">
        <f>'BAR BB| Open rates'!AU7*0.82</f>
        <v>6150</v>
      </c>
      <c r="AV7" s="84">
        <f>'BAR BB| Open rates'!AV7*0.82</f>
        <v>12628</v>
      </c>
      <c r="AW7" s="84">
        <f>'BAR BB| Open rates'!AW7*0.82</f>
        <v>12628</v>
      </c>
      <c r="AX7" s="84">
        <f>'BAR BB| Open rates'!AX7*0.82</f>
        <v>10988</v>
      </c>
      <c r="AY7" s="84">
        <f>'BAR BB| Open rates'!AY7*0.82</f>
        <v>10988</v>
      </c>
      <c r="AZ7" s="84">
        <f>'BAR BB| Open rates'!AZ7*0.82</f>
        <v>10988</v>
      </c>
      <c r="BA7" s="84">
        <f>'BAR BB| Open rates'!BA7*0.82</f>
        <v>10988</v>
      </c>
      <c r="BB7" s="84">
        <f>'BAR BB| Open rates'!BB7*0.82</f>
        <v>10988</v>
      </c>
      <c r="BC7" s="84">
        <f>'BAR BB| Open rates'!BC7*0.82</f>
        <v>10988</v>
      </c>
      <c r="BD7" s="84">
        <f>'BAR BB| Open rates'!BD7*0.82</f>
        <v>10988</v>
      </c>
      <c r="BE7" s="84">
        <f>'BAR BB| Open rates'!BE7*0.82</f>
        <v>10988</v>
      </c>
      <c r="BF7" s="84">
        <f>'BAR BB| Open rates'!BF7*0.82</f>
        <v>10988</v>
      </c>
      <c r="BG7" s="84">
        <f>'BAR BB| Open rates'!BG7*0.82</f>
        <v>10168</v>
      </c>
      <c r="BH7" s="84">
        <f>'BAR BB| Open rates'!BH7*0.82</f>
        <v>10168</v>
      </c>
      <c r="BI7" s="84">
        <f>'BAR BB| Open rates'!BI7*0.82</f>
        <v>10168</v>
      </c>
    </row>
    <row r="8" spans="1:6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row>
    <row r="9" spans="1:61" s="14" customFormat="1" ht="12" customHeight="1" x14ac:dyDescent="0.2">
      <c r="A9" s="149">
        <v>1</v>
      </c>
      <c r="B9" s="84">
        <f>'BAR BB| Open rates'!B9*0.82</f>
        <v>27798</v>
      </c>
      <c r="C9" s="84">
        <f>'BAR BB| Open rates'!C9*0.82</f>
        <v>27798</v>
      </c>
      <c r="D9" s="84">
        <f>'BAR BB| Open rates'!D9*0.82</f>
        <v>27798</v>
      </c>
      <c r="E9" s="84">
        <f>'BAR BB| Open rates'!E9*0.82</f>
        <v>27798</v>
      </c>
      <c r="F9" s="84">
        <f>'BAR BB| Open rates'!F9*0.82</f>
        <v>27798</v>
      </c>
      <c r="G9" s="84">
        <f>'BAR BB| Open rates'!G9*0.82</f>
        <v>27798</v>
      </c>
      <c r="H9" s="84">
        <f>'BAR BB| Open rates'!H9*0.82</f>
        <v>24518</v>
      </c>
      <c r="I9" s="84">
        <f>'BAR BB| Open rates'!I9*0.82</f>
        <v>23698</v>
      </c>
      <c r="J9" s="84">
        <f>'BAR BB| Open rates'!J9*0.82</f>
        <v>24518</v>
      </c>
      <c r="K9" s="84">
        <f>'BAR BB| Open rates'!K9*0.82</f>
        <v>22878</v>
      </c>
      <c r="L9" s="84">
        <f>'BAR BB| Open rates'!L9*0.82</f>
        <v>18778</v>
      </c>
      <c r="M9" s="84">
        <f>'BAR BB| Open rates'!M9*0.82</f>
        <v>21238</v>
      </c>
      <c r="N9" s="84">
        <f>'BAR BB| Open rates'!N9*0.82</f>
        <v>21238</v>
      </c>
      <c r="O9" s="84">
        <f>'BAR BB| Open rates'!O9*0.82</f>
        <v>16317.999999999998</v>
      </c>
      <c r="P9" s="84">
        <f>'BAR BB| Open rates'!P9*0.82</f>
        <v>16317.999999999998</v>
      </c>
      <c r="Q9" s="84">
        <f>'BAR BB| Open rates'!Q9*0.82</f>
        <v>13038</v>
      </c>
      <c r="R9" s="84">
        <f>'BAR BB| Open rates'!R9*0.82</f>
        <v>13038</v>
      </c>
      <c r="S9" s="84">
        <f>'BAR BB| Open rates'!S9*0.82</f>
        <v>10742</v>
      </c>
      <c r="T9" s="84">
        <f>'BAR BB| Open rates'!T9*0.82</f>
        <v>13038</v>
      </c>
      <c r="U9" s="84">
        <f>'BAR BB| Open rates'!U9*0.82</f>
        <v>10742</v>
      </c>
      <c r="V9" s="84">
        <f>'BAR BB| Open rates'!V9*0.82</f>
        <v>9758</v>
      </c>
      <c r="W9" s="84">
        <f>'BAR BB| Open rates'!W9*0.82</f>
        <v>8117.9999999999991</v>
      </c>
      <c r="X9" s="84">
        <f>'BAR BB| Open rates'!X9*0.82</f>
        <v>6232</v>
      </c>
      <c r="Y9" s="84">
        <f>'BAR BB| Open rates'!Y9*0.82</f>
        <v>7052</v>
      </c>
      <c r="Z9" s="84">
        <f>'BAR BB| Open rates'!Z9*0.82</f>
        <v>6232</v>
      </c>
      <c r="AA9" s="84">
        <f>'BAR BB| Open rates'!AA9*0.82</f>
        <v>7052</v>
      </c>
      <c r="AB9" s="84">
        <f>'BAR BB| Open rates'!AB9*0.82</f>
        <v>6232</v>
      </c>
      <c r="AC9" s="84">
        <f>'BAR BB| Open rates'!AC9*0.82</f>
        <v>6232</v>
      </c>
      <c r="AD9" s="84">
        <f>'BAR BB| Open rates'!AD9*0.82</f>
        <v>6478</v>
      </c>
      <c r="AE9" s="84">
        <f>'BAR BB| Open rates'!AE9*0.82</f>
        <v>7380</v>
      </c>
      <c r="AF9" s="84">
        <f>'BAR BB| Open rates'!AF9*0.82</f>
        <v>6232</v>
      </c>
      <c r="AG9" s="84">
        <f>'BAR BB| Open rates'!AG9*0.82</f>
        <v>7380</v>
      </c>
      <c r="AH9" s="84">
        <f>'BAR BB| Open rates'!AH9*0.82</f>
        <v>6232</v>
      </c>
      <c r="AI9" s="84">
        <f>'BAR BB| Open rates'!AI9*0.82</f>
        <v>7052</v>
      </c>
      <c r="AJ9" s="84">
        <f>'BAR BB| Open rates'!AJ9*0.82</f>
        <v>6232</v>
      </c>
      <c r="AK9" s="84">
        <f>'BAR BB| Open rates'!AK9*0.82</f>
        <v>7052</v>
      </c>
      <c r="AL9" s="84">
        <f>'BAR BB| Open rates'!AL9*0.82</f>
        <v>6232</v>
      </c>
      <c r="AM9" s="84">
        <f>'BAR BB| Open rates'!AM9*0.82</f>
        <v>9102</v>
      </c>
      <c r="AN9" s="84">
        <f>'BAR BB| Open rates'!AN9*0.82</f>
        <v>9102</v>
      </c>
      <c r="AO9" s="84">
        <f>'BAR BB| Open rates'!AO9*0.82</f>
        <v>7380</v>
      </c>
      <c r="AP9" s="84">
        <f>'BAR BB| Open rates'!AP9*0.82</f>
        <v>9102</v>
      </c>
      <c r="AQ9" s="84">
        <f>'BAR BB| Open rates'!AQ9*0.82</f>
        <v>7380</v>
      </c>
      <c r="AR9" s="84">
        <f>'BAR BB| Open rates'!AR9*0.82</f>
        <v>7380</v>
      </c>
      <c r="AS9" s="84">
        <f>'BAR BB| Open rates'!AS9*0.82</f>
        <v>6560</v>
      </c>
      <c r="AT9" s="84">
        <f>'BAR BB| Open rates'!AT9*0.82</f>
        <v>13038</v>
      </c>
      <c r="AU9" s="84">
        <f>'BAR BB| Open rates'!AU9*0.82</f>
        <v>6560</v>
      </c>
      <c r="AV9" s="84">
        <f>'BAR BB| Open rates'!AV9*0.82</f>
        <v>13038</v>
      </c>
      <c r="AW9" s="84">
        <f>'BAR BB| Open rates'!AW9*0.82</f>
        <v>13038</v>
      </c>
      <c r="AX9" s="84">
        <f>'BAR BB| Open rates'!AX9*0.82</f>
        <v>11398</v>
      </c>
      <c r="AY9" s="84">
        <f>'BAR BB| Open rates'!AY9*0.82</f>
        <v>11398</v>
      </c>
      <c r="AZ9" s="84">
        <f>'BAR BB| Open rates'!AZ9*0.82</f>
        <v>11398</v>
      </c>
      <c r="BA9" s="84">
        <f>'BAR BB| Open rates'!BA9*0.82</f>
        <v>11398</v>
      </c>
      <c r="BB9" s="84">
        <f>'BAR BB| Open rates'!BB9*0.82</f>
        <v>11398</v>
      </c>
      <c r="BC9" s="84">
        <f>'BAR BB| Open rates'!BC9*0.82</f>
        <v>11398</v>
      </c>
      <c r="BD9" s="84">
        <f>'BAR BB| Open rates'!BD9*0.82</f>
        <v>11398</v>
      </c>
      <c r="BE9" s="84">
        <f>'BAR BB| Open rates'!BE9*0.82</f>
        <v>11398</v>
      </c>
      <c r="BF9" s="84">
        <f>'BAR BB| Open rates'!BF9*0.82</f>
        <v>11398</v>
      </c>
      <c r="BG9" s="84">
        <f>'BAR BB| Open rates'!BG9*0.82</f>
        <v>10578</v>
      </c>
      <c r="BH9" s="84">
        <f>'BAR BB| Open rates'!BH9*0.82</f>
        <v>10578</v>
      </c>
      <c r="BI9" s="84">
        <f>'BAR BB| Open rates'!BI9*0.82</f>
        <v>10578</v>
      </c>
    </row>
    <row r="10" spans="1:61" s="14" customFormat="1" ht="12" customHeight="1" x14ac:dyDescent="0.2">
      <c r="A10" s="149">
        <v>2</v>
      </c>
      <c r="B10" s="84">
        <f>'BAR BB| Open rates'!B10*0.82</f>
        <v>29028</v>
      </c>
      <c r="C10" s="84">
        <f>'BAR BB| Open rates'!C10*0.82</f>
        <v>29028</v>
      </c>
      <c r="D10" s="84">
        <f>'BAR BB| Open rates'!D10*0.82</f>
        <v>29028</v>
      </c>
      <c r="E10" s="84">
        <f>'BAR BB| Open rates'!E10*0.82</f>
        <v>29028</v>
      </c>
      <c r="F10" s="84">
        <f>'BAR BB| Open rates'!F10*0.82</f>
        <v>29028</v>
      </c>
      <c r="G10" s="84">
        <f>'BAR BB| Open rates'!G10*0.82</f>
        <v>29028</v>
      </c>
      <c r="H10" s="84">
        <f>'BAR BB| Open rates'!H10*0.82</f>
        <v>25748</v>
      </c>
      <c r="I10" s="84">
        <f>'BAR BB| Open rates'!I10*0.82</f>
        <v>24928</v>
      </c>
      <c r="J10" s="84">
        <f>'BAR BB| Open rates'!J10*0.82</f>
        <v>25748</v>
      </c>
      <c r="K10" s="84">
        <f>'BAR BB| Open rates'!K10*0.82</f>
        <v>24108</v>
      </c>
      <c r="L10" s="84">
        <f>'BAR BB| Open rates'!L10*0.82</f>
        <v>20008</v>
      </c>
      <c r="M10" s="84">
        <f>'BAR BB| Open rates'!M10*0.82</f>
        <v>22468</v>
      </c>
      <c r="N10" s="84">
        <f>'BAR BB| Open rates'!N10*0.82</f>
        <v>22468</v>
      </c>
      <c r="O10" s="84">
        <f>'BAR BB| Open rates'!O10*0.82</f>
        <v>17548</v>
      </c>
      <c r="P10" s="84">
        <f>'BAR BB| Open rates'!P10*0.82</f>
        <v>17548</v>
      </c>
      <c r="Q10" s="84">
        <f>'BAR BB| Open rates'!Q10*0.82</f>
        <v>14268</v>
      </c>
      <c r="R10" s="84">
        <f>'BAR BB| Open rates'!R10*0.82</f>
        <v>14268</v>
      </c>
      <c r="S10" s="84">
        <f>'BAR BB| Open rates'!S10*0.82</f>
        <v>11972</v>
      </c>
      <c r="T10" s="84">
        <f>'BAR BB| Open rates'!T10*0.82</f>
        <v>14268</v>
      </c>
      <c r="U10" s="84">
        <f>'BAR BB| Open rates'!U10*0.82</f>
        <v>11972</v>
      </c>
      <c r="V10" s="84">
        <f>'BAR BB| Open rates'!V10*0.82</f>
        <v>10988</v>
      </c>
      <c r="W10" s="84">
        <f>'BAR BB| Open rates'!W10*0.82</f>
        <v>9348</v>
      </c>
      <c r="X10" s="84">
        <f>'BAR BB| Open rates'!X10*0.82</f>
        <v>7462</v>
      </c>
      <c r="Y10" s="84">
        <f>'BAR BB| Open rates'!Y10*0.82</f>
        <v>8282</v>
      </c>
      <c r="Z10" s="84">
        <f>'BAR BB| Open rates'!Z10*0.82</f>
        <v>7462</v>
      </c>
      <c r="AA10" s="84">
        <f>'BAR BB| Open rates'!AA10*0.82</f>
        <v>8282</v>
      </c>
      <c r="AB10" s="84">
        <f>'BAR BB| Open rates'!AB10*0.82</f>
        <v>7462</v>
      </c>
      <c r="AC10" s="84">
        <f>'BAR BB| Open rates'!AC10*0.82</f>
        <v>7462</v>
      </c>
      <c r="AD10" s="84">
        <f>'BAR BB| Open rates'!AD10*0.82</f>
        <v>7707.9999999999991</v>
      </c>
      <c r="AE10" s="84">
        <f>'BAR BB| Open rates'!AE10*0.82</f>
        <v>8610</v>
      </c>
      <c r="AF10" s="84">
        <f>'BAR BB| Open rates'!AF10*0.82</f>
        <v>7462</v>
      </c>
      <c r="AG10" s="84">
        <f>'BAR BB| Open rates'!AG10*0.82</f>
        <v>8610</v>
      </c>
      <c r="AH10" s="84">
        <f>'BAR BB| Open rates'!AH10*0.82</f>
        <v>7462</v>
      </c>
      <c r="AI10" s="84">
        <f>'BAR BB| Open rates'!AI10*0.82</f>
        <v>8282</v>
      </c>
      <c r="AJ10" s="84">
        <f>'BAR BB| Open rates'!AJ10*0.82</f>
        <v>7462</v>
      </c>
      <c r="AK10" s="84">
        <f>'BAR BB| Open rates'!AK10*0.82</f>
        <v>8282</v>
      </c>
      <c r="AL10" s="84">
        <f>'BAR BB| Open rates'!AL10*0.82</f>
        <v>7462</v>
      </c>
      <c r="AM10" s="84">
        <f>'BAR BB| Open rates'!AM10*0.82</f>
        <v>10332</v>
      </c>
      <c r="AN10" s="84">
        <f>'BAR BB| Open rates'!AN10*0.82</f>
        <v>10332</v>
      </c>
      <c r="AO10" s="84">
        <f>'BAR BB| Open rates'!AO10*0.82</f>
        <v>8610</v>
      </c>
      <c r="AP10" s="84">
        <f>'BAR BB| Open rates'!AP10*0.82</f>
        <v>10332</v>
      </c>
      <c r="AQ10" s="84">
        <f>'BAR BB| Open rates'!AQ10*0.82</f>
        <v>8610</v>
      </c>
      <c r="AR10" s="84">
        <f>'BAR BB| Open rates'!AR10*0.82</f>
        <v>8610</v>
      </c>
      <c r="AS10" s="84">
        <f>'BAR BB| Open rates'!AS10*0.82</f>
        <v>7789.9999999999991</v>
      </c>
      <c r="AT10" s="84">
        <f>'BAR BB| Open rates'!AT10*0.82</f>
        <v>14268</v>
      </c>
      <c r="AU10" s="84">
        <f>'BAR BB| Open rates'!AU10*0.82</f>
        <v>7789.9999999999991</v>
      </c>
      <c r="AV10" s="84">
        <f>'BAR BB| Open rates'!AV10*0.82</f>
        <v>14268</v>
      </c>
      <c r="AW10" s="84">
        <f>'BAR BB| Open rates'!AW10*0.82</f>
        <v>14268</v>
      </c>
      <c r="AX10" s="84">
        <f>'BAR BB| Open rates'!AX10*0.82</f>
        <v>12628</v>
      </c>
      <c r="AY10" s="84">
        <f>'BAR BB| Open rates'!AY10*0.82</f>
        <v>12628</v>
      </c>
      <c r="AZ10" s="84">
        <f>'BAR BB| Open rates'!AZ10*0.82</f>
        <v>12628</v>
      </c>
      <c r="BA10" s="84">
        <f>'BAR BB| Open rates'!BA10*0.82</f>
        <v>12628</v>
      </c>
      <c r="BB10" s="84">
        <f>'BAR BB| Open rates'!BB10*0.82</f>
        <v>12628</v>
      </c>
      <c r="BC10" s="84">
        <f>'BAR BB| Open rates'!BC10*0.82</f>
        <v>12628</v>
      </c>
      <c r="BD10" s="84">
        <f>'BAR BB| Open rates'!BD10*0.82</f>
        <v>12628</v>
      </c>
      <c r="BE10" s="84">
        <f>'BAR BB| Open rates'!BE10*0.82</f>
        <v>12628</v>
      </c>
      <c r="BF10" s="84">
        <f>'BAR BB| Open rates'!BF10*0.82</f>
        <v>12628</v>
      </c>
      <c r="BG10" s="84">
        <f>'BAR BB| Open rates'!BG10*0.82</f>
        <v>11808</v>
      </c>
      <c r="BH10" s="84">
        <f>'BAR BB| Open rates'!BH10*0.82</f>
        <v>11808</v>
      </c>
      <c r="BI10" s="84">
        <f>'BAR BB| Open rates'!BI10*0.82</f>
        <v>11808</v>
      </c>
    </row>
    <row r="11" spans="1:6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row>
    <row r="12" spans="1:61" s="14" customFormat="1" ht="12" customHeight="1" x14ac:dyDescent="0.2">
      <c r="A12" s="149">
        <v>1</v>
      </c>
      <c r="B12" s="84">
        <f>'BAR BB| Open rates'!B12*0.82</f>
        <v>30258</v>
      </c>
      <c r="C12" s="84">
        <f>'BAR BB| Open rates'!C12*0.82</f>
        <v>30258</v>
      </c>
      <c r="D12" s="84">
        <f>'BAR BB| Open rates'!D12*0.82</f>
        <v>30258</v>
      </c>
      <c r="E12" s="84">
        <f>'BAR BB| Open rates'!E12*0.82</f>
        <v>30258</v>
      </c>
      <c r="F12" s="84">
        <f>'BAR BB| Open rates'!F12*0.82</f>
        <v>30258</v>
      </c>
      <c r="G12" s="84">
        <f>'BAR BB| Open rates'!G12*0.82</f>
        <v>30258</v>
      </c>
      <c r="H12" s="84">
        <f>'BAR BB| Open rates'!H12*0.82</f>
        <v>26978</v>
      </c>
      <c r="I12" s="84">
        <f>'BAR BB| Open rates'!I12*0.82</f>
        <v>26158</v>
      </c>
      <c r="J12" s="84">
        <f>'BAR BB| Open rates'!J12*0.82</f>
        <v>26978</v>
      </c>
      <c r="K12" s="84">
        <f>'BAR BB| Open rates'!K12*0.82</f>
        <v>25010</v>
      </c>
      <c r="L12" s="84">
        <f>'BAR BB| Open rates'!L12*0.82</f>
        <v>20910</v>
      </c>
      <c r="M12" s="84">
        <f>'BAR BB| Open rates'!M12*0.82</f>
        <v>23370</v>
      </c>
      <c r="N12" s="84">
        <f>'BAR BB| Open rates'!N12*0.82</f>
        <v>23370</v>
      </c>
      <c r="O12" s="84">
        <f>'BAR BB| Open rates'!O12*0.82</f>
        <v>18450</v>
      </c>
      <c r="P12" s="84">
        <f>'BAR BB| Open rates'!P12*0.82</f>
        <v>18450</v>
      </c>
      <c r="Q12" s="84">
        <f>'BAR BB| Open rates'!Q12*0.82</f>
        <v>15170</v>
      </c>
      <c r="R12" s="84">
        <f>'BAR BB| Open rates'!R12*0.82</f>
        <v>15170</v>
      </c>
      <c r="S12" s="84">
        <f>'BAR BB| Open rates'!S12*0.82</f>
        <v>12874</v>
      </c>
      <c r="T12" s="84">
        <f>'BAR BB| Open rates'!T12*0.82</f>
        <v>15170</v>
      </c>
      <c r="U12" s="84">
        <f>'BAR BB| Open rates'!U12*0.82</f>
        <v>12874</v>
      </c>
      <c r="V12" s="84">
        <f>'BAR BB| Open rates'!V12*0.82</f>
        <v>11890</v>
      </c>
      <c r="W12" s="84">
        <f>'BAR BB| Open rates'!W12*0.82</f>
        <v>8938</v>
      </c>
      <c r="X12" s="84">
        <f>'BAR BB| Open rates'!X12*0.82</f>
        <v>7052</v>
      </c>
      <c r="Y12" s="84">
        <f>'BAR BB| Open rates'!Y12*0.82</f>
        <v>7871.9999999999991</v>
      </c>
      <c r="Z12" s="84">
        <f>'BAR BB| Open rates'!Z12*0.82</f>
        <v>7052</v>
      </c>
      <c r="AA12" s="84">
        <f>'BAR BB| Open rates'!AA12*0.82</f>
        <v>7871.9999999999991</v>
      </c>
      <c r="AB12" s="84">
        <f>'BAR BB| Open rates'!AB12*0.82</f>
        <v>7052</v>
      </c>
      <c r="AC12" s="84">
        <f>'BAR BB| Open rates'!AC12*0.82</f>
        <v>7052</v>
      </c>
      <c r="AD12" s="84">
        <f>'BAR BB| Open rates'!AD12*0.82</f>
        <v>7298</v>
      </c>
      <c r="AE12" s="84">
        <f>'BAR BB| Open rates'!AE12*0.82</f>
        <v>8200</v>
      </c>
      <c r="AF12" s="84">
        <f>'BAR BB| Open rates'!AF12*0.82</f>
        <v>7052</v>
      </c>
      <c r="AG12" s="84">
        <f>'BAR BB| Open rates'!AG12*0.82</f>
        <v>8200</v>
      </c>
      <c r="AH12" s="84">
        <f>'BAR BB| Open rates'!AH12*0.82</f>
        <v>7052</v>
      </c>
      <c r="AI12" s="84">
        <f>'BAR BB| Open rates'!AI12*0.82</f>
        <v>7871.9999999999991</v>
      </c>
      <c r="AJ12" s="84">
        <f>'BAR BB| Open rates'!AJ12*0.82</f>
        <v>7052</v>
      </c>
      <c r="AK12" s="84">
        <f>'BAR BB| Open rates'!AK12*0.82</f>
        <v>7871.9999999999991</v>
      </c>
      <c r="AL12" s="84">
        <f>'BAR BB| Open rates'!AL12*0.82</f>
        <v>7052</v>
      </c>
      <c r="AM12" s="84">
        <f>'BAR BB| Open rates'!AM12*0.82</f>
        <v>9922</v>
      </c>
      <c r="AN12" s="84">
        <f>'BAR BB| Open rates'!AN12*0.82</f>
        <v>9922</v>
      </c>
      <c r="AO12" s="84">
        <f>'BAR BB| Open rates'!AO12*0.82</f>
        <v>8200</v>
      </c>
      <c r="AP12" s="84">
        <f>'BAR BB| Open rates'!AP12*0.82</f>
        <v>9922</v>
      </c>
      <c r="AQ12" s="84">
        <f>'BAR BB| Open rates'!AQ12*0.82</f>
        <v>8200</v>
      </c>
      <c r="AR12" s="84">
        <f>'BAR BB| Open rates'!AR12*0.82</f>
        <v>8200</v>
      </c>
      <c r="AS12" s="84">
        <f>'BAR BB| Open rates'!AS12*0.82</f>
        <v>7380</v>
      </c>
      <c r="AT12" s="84">
        <f>'BAR BB| Open rates'!AT12*0.82</f>
        <v>13858</v>
      </c>
      <c r="AU12" s="84">
        <f>'BAR BB| Open rates'!AU12*0.82</f>
        <v>7380</v>
      </c>
      <c r="AV12" s="84">
        <f>'BAR BB| Open rates'!AV12*0.82</f>
        <v>13858</v>
      </c>
      <c r="AW12" s="84">
        <f>'BAR BB| Open rates'!AW12*0.82</f>
        <v>13858</v>
      </c>
      <c r="AX12" s="84">
        <f>'BAR BB| Open rates'!AX12*0.82</f>
        <v>12218</v>
      </c>
      <c r="AY12" s="84">
        <f>'BAR BB| Open rates'!AY12*0.82</f>
        <v>12218</v>
      </c>
      <c r="AZ12" s="84">
        <f>'BAR BB| Open rates'!AZ12*0.82</f>
        <v>12218</v>
      </c>
      <c r="BA12" s="84">
        <f>'BAR BB| Open rates'!BA12*0.82</f>
        <v>12218</v>
      </c>
      <c r="BB12" s="84">
        <f>'BAR BB| Open rates'!BB12*0.82</f>
        <v>12218</v>
      </c>
      <c r="BC12" s="84">
        <f>'BAR BB| Open rates'!BC12*0.82</f>
        <v>12218</v>
      </c>
      <c r="BD12" s="84">
        <f>'BAR BB| Open rates'!BD12*0.82</f>
        <v>12218</v>
      </c>
      <c r="BE12" s="84">
        <f>'BAR BB| Open rates'!BE12*0.82</f>
        <v>12218</v>
      </c>
      <c r="BF12" s="84">
        <f>'BAR BB| Open rates'!BF12*0.82</f>
        <v>12218</v>
      </c>
      <c r="BG12" s="84">
        <f>'BAR BB| Open rates'!BG12*0.82</f>
        <v>11398</v>
      </c>
      <c r="BH12" s="84">
        <f>'BAR BB| Open rates'!BH12*0.82</f>
        <v>11398</v>
      </c>
      <c r="BI12" s="84">
        <f>'BAR BB| Open rates'!BI12*0.82</f>
        <v>11398</v>
      </c>
    </row>
    <row r="13" spans="1:61" s="14" customFormat="1" ht="12" customHeight="1" x14ac:dyDescent="0.2">
      <c r="A13" s="149">
        <v>2</v>
      </c>
      <c r="B13" s="84">
        <f>'BAR BB| Open rates'!B13*0.82</f>
        <v>31487.999999999996</v>
      </c>
      <c r="C13" s="84">
        <f>'BAR BB| Open rates'!C13*0.82</f>
        <v>31487.999999999996</v>
      </c>
      <c r="D13" s="84">
        <f>'BAR BB| Open rates'!D13*0.82</f>
        <v>31487.999999999996</v>
      </c>
      <c r="E13" s="84">
        <f>'BAR BB| Open rates'!E13*0.82</f>
        <v>31487.999999999996</v>
      </c>
      <c r="F13" s="84">
        <f>'BAR BB| Open rates'!F13*0.82</f>
        <v>31487.999999999996</v>
      </c>
      <c r="G13" s="84">
        <f>'BAR BB| Open rates'!G13*0.82</f>
        <v>31487.999999999996</v>
      </c>
      <c r="H13" s="84">
        <f>'BAR BB| Open rates'!H13*0.82</f>
        <v>28208</v>
      </c>
      <c r="I13" s="84">
        <f>'BAR BB| Open rates'!I13*0.82</f>
        <v>27388</v>
      </c>
      <c r="J13" s="84">
        <f>'BAR BB| Open rates'!J13*0.82</f>
        <v>28208</v>
      </c>
      <c r="K13" s="84">
        <f>'BAR BB| Open rates'!K13*0.82</f>
        <v>26240</v>
      </c>
      <c r="L13" s="84">
        <f>'BAR BB| Open rates'!L13*0.82</f>
        <v>22140</v>
      </c>
      <c r="M13" s="84">
        <f>'BAR BB| Open rates'!M13*0.82</f>
        <v>24600</v>
      </c>
      <c r="N13" s="84">
        <f>'BAR BB| Open rates'!N13*0.82</f>
        <v>24600</v>
      </c>
      <c r="O13" s="84">
        <f>'BAR BB| Open rates'!O13*0.82</f>
        <v>19680</v>
      </c>
      <c r="P13" s="84">
        <f>'BAR BB| Open rates'!P13*0.82</f>
        <v>19680</v>
      </c>
      <c r="Q13" s="84">
        <f>'BAR BB| Open rates'!Q13*0.82</f>
        <v>16400</v>
      </c>
      <c r="R13" s="84">
        <f>'BAR BB| Open rates'!R13*0.82</f>
        <v>16400</v>
      </c>
      <c r="S13" s="84">
        <f>'BAR BB| Open rates'!S13*0.82</f>
        <v>14104</v>
      </c>
      <c r="T13" s="84">
        <f>'BAR BB| Open rates'!T13*0.82</f>
        <v>16400</v>
      </c>
      <c r="U13" s="84">
        <f>'BAR BB| Open rates'!U13*0.82</f>
        <v>14104</v>
      </c>
      <c r="V13" s="84">
        <f>'BAR BB| Open rates'!V13*0.82</f>
        <v>13120</v>
      </c>
      <c r="W13" s="84">
        <f>'BAR BB| Open rates'!W13*0.82</f>
        <v>10168</v>
      </c>
      <c r="X13" s="84">
        <f>'BAR BB| Open rates'!X13*0.82</f>
        <v>8282</v>
      </c>
      <c r="Y13" s="84">
        <f>'BAR BB| Open rates'!Y13*0.82</f>
        <v>9102</v>
      </c>
      <c r="Z13" s="84">
        <f>'BAR BB| Open rates'!Z13*0.82</f>
        <v>8282</v>
      </c>
      <c r="AA13" s="84">
        <f>'BAR BB| Open rates'!AA13*0.82</f>
        <v>9102</v>
      </c>
      <c r="AB13" s="84">
        <f>'BAR BB| Open rates'!AB13*0.82</f>
        <v>8282</v>
      </c>
      <c r="AC13" s="84">
        <f>'BAR BB| Open rates'!AC13*0.82</f>
        <v>8282</v>
      </c>
      <c r="AD13" s="84">
        <f>'BAR BB| Open rates'!AD13*0.82</f>
        <v>8528</v>
      </c>
      <c r="AE13" s="84">
        <f>'BAR BB| Open rates'!AE13*0.82</f>
        <v>9430</v>
      </c>
      <c r="AF13" s="84">
        <f>'BAR BB| Open rates'!AF13*0.82</f>
        <v>8282</v>
      </c>
      <c r="AG13" s="84">
        <f>'BAR BB| Open rates'!AG13*0.82</f>
        <v>9430</v>
      </c>
      <c r="AH13" s="84">
        <f>'BAR BB| Open rates'!AH13*0.82</f>
        <v>8282</v>
      </c>
      <c r="AI13" s="84">
        <f>'BAR BB| Open rates'!AI13*0.82</f>
        <v>9102</v>
      </c>
      <c r="AJ13" s="84">
        <f>'BAR BB| Open rates'!AJ13*0.82</f>
        <v>8282</v>
      </c>
      <c r="AK13" s="84">
        <f>'BAR BB| Open rates'!AK13*0.82</f>
        <v>9102</v>
      </c>
      <c r="AL13" s="84">
        <f>'BAR BB| Open rates'!AL13*0.82</f>
        <v>8282</v>
      </c>
      <c r="AM13" s="84">
        <f>'BAR BB| Open rates'!AM13*0.82</f>
        <v>11152</v>
      </c>
      <c r="AN13" s="84">
        <f>'BAR BB| Open rates'!AN13*0.82</f>
        <v>11152</v>
      </c>
      <c r="AO13" s="84">
        <f>'BAR BB| Open rates'!AO13*0.82</f>
        <v>9430</v>
      </c>
      <c r="AP13" s="84">
        <f>'BAR BB| Open rates'!AP13*0.82</f>
        <v>11152</v>
      </c>
      <c r="AQ13" s="84">
        <f>'BAR BB| Open rates'!AQ13*0.82</f>
        <v>9430</v>
      </c>
      <c r="AR13" s="84">
        <f>'BAR BB| Open rates'!AR13*0.82</f>
        <v>9430</v>
      </c>
      <c r="AS13" s="84">
        <f>'BAR BB| Open rates'!AS13*0.82</f>
        <v>8610</v>
      </c>
      <c r="AT13" s="84">
        <f>'BAR BB| Open rates'!AT13*0.82</f>
        <v>15088</v>
      </c>
      <c r="AU13" s="84">
        <f>'BAR BB| Open rates'!AU13*0.82</f>
        <v>8610</v>
      </c>
      <c r="AV13" s="84">
        <f>'BAR BB| Open rates'!AV13*0.82</f>
        <v>15088</v>
      </c>
      <c r="AW13" s="84">
        <f>'BAR BB| Open rates'!AW13*0.82</f>
        <v>15088</v>
      </c>
      <c r="AX13" s="84">
        <f>'BAR BB| Open rates'!AX13*0.82</f>
        <v>13448</v>
      </c>
      <c r="AY13" s="84">
        <f>'BAR BB| Open rates'!AY13*0.82</f>
        <v>13448</v>
      </c>
      <c r="AZ13" s="84">
        <f>'BAR BB| Open rates'!AZ13*0.82</f>
        <v>13448</v>
      </c>
      <c r="BA13" s="84">
        <f>'BAR BB| Open rates'!BA13*0.82</f>
        <v>13448</v>
      </c>
      <c r="BB13" s="84">
        <f>'BAR BB| Open rates'!BB13*0.82</f>
        <v>13448</v>
      </c>
      <c r="BC13" s="84">
        <f>'BAR BB| Open rates'!BC13*0.82</f>
        <v>13448</v>
      </c>
      <c r="BD13" s="84">
        <f>'BAR BB| Open rates'!BD13*0.82</f>
        <v>13448</v>
      </c>
      <c r="BE13" s="84">
        <f>'BAR BB| Open rates'!BE13*0.82</f>
        <v>13448</v>
      </c>
      <c r="BF13" s="84">
        <f>'BAR BB| Open rates'!BF13*0.82</f>
        <v>13448</v>
      </c>
      <c r="BG13" s="84">
        <f>'BAR BB| Open rates'!BG13*0.82</f>
        <v>12628</v>
      </c>
      <c r="BH13" s="84">
        <f>'BAR BB| Open rates'!BH13*0.82</f>
        <v>12628</v>
      </c>
      <c r="BI13" s="84">
        <f>'BAR BB| Open rates'!BI13*0.82</f>
        <v>12628</v>
      </c>
    </row>
    <row r="14" spans="1:6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row>
    <row r="15" spans="1:61" s="14" customFormat="1" ht="12" customHeight="1" x14ac:dyDescent="0.2">
      <c r="A15" s="42">
        <v>1</v>
      </c>
      <c r="B15" s="84">
        <f>'BAR BB| Open rates'!B15*0.82</f>
        <v>32389.999999999996</v>
      </c>
      <c r="C15" s="84">
        <f>'BAR BB| Open rates'!C15*0.82</f>
        <v>32389.999999999996</v>
      </c>
      <c r="D15" s="84">
        <f>'BAR BB| Open rates'!D15*0.82</f>
        <v>32389.999999999996</v>
      </c>
      <c r="E15" s="84">
        <f>'BAR BB| Open rates'!E15*0.82</f>
        <v>32389.999999999996</v>
      </c>
      <c r="F15" s="84">
        <f>'BAR BB| Open rates'!F15*0.82</f>
        <v>32389.999999999996</v>
      </c>
      <c r="G15" s="84">
        <f>'BAR BB| Open rates'!G15*0.82</f>
        <v>32389.999999999996</v>
      </c>
      <c r="H15" s="84">
        <f>'BAR BB| Open rates'!H15*0.82</f>
        <v>29110</v>
      </c>
      <c r="I15" s="84">
        <f>'BAR BB| Open rates'!I15*0.82</f>
        <v>28290</v>
      </c>
      <c r="J15" s="84">
        <f>'BAR BB| Open rates'!J15*0.82</f>
        <v>29110</v>
      </c>
      <c r="K15" s="84">
        <f>'BAR BB| Open rates'!K15*0.82</f>
        <v>26158</v>
      </c>
      <c r="L15" s="84">
        <f>'BAR BB| Open rates'!L15*0.82</f>
        <v>22058</v>
      </c>
      <c r="M15" s="84">
        <f>'BAR BB| Open rates'!M15*0.82</f>
        <v>24518</v>
      </c>
      <c r="N15" s="84">
        <f>'BAR BB| Open rates'!N15*0.82</f>
        <v>24518</v>
      </c>
      <c r="O15" s="84">
        <f>'BAR BB| Open rates'!O15*0.82</f>
        <v>19598</v>
      </c>
      <c r="P15" s="84">
        <f>'BAR BB| Open rates'!P15*0.82</f>
        <v>19598</v>
      </c>
      <c r="Q15" s="84">
        <f>'BAR BB| Open rates'!Q15*0.82</f>
        <v>16317.999999999998</v>
      </c>
      <c r="R15" s="84">
        <f>'BAR BB| Open rates'!R15*0.82</f>
        <v>16317.999999999998</v>
      </c>
      <c r="S15" s="84">
        <f>'BAR BB| Open rates'!S15*0.82</f>
        <v>14022</v>
      </c>
      <c r="T15" s="84">
        <f>'BAR BB| Open rates'!T15*0.82</f>
        <v>16317.999999999998</v>
      </c>
      <c r="U15" s="84">
        <f>'BAR BB| Open rates'!U15*0.82</f>
        <v>14022</v>
      </c>
      <c r="V15" s="84">
        <f>'BAR BB| Open rates'!V15*0.82</f>
        <v>13038</v>
      </c>
      <c r="W15" s="84">
        <f>'BAR BB| Open rates'!W15*0.82</f>
        <v>11890</v>
      </c>
      <c r="X15" s="84">
        <f>'BAR BB| Open rates'!X15*0.82</f>
        <v>10004</v>
      </c>
      <c r="Y15" s="84">
        <f>'BAR BB| Open rates'!Y15*0.82</f>
        <v>10824</v>
      </c>
      <c r="Z15" s="84">
        <f>'BAR BB| Open rates'!Z15*0.82</f>
        <v>10004</v>
      </c>
      <c r="AA15" s="84">
        <f>'BAR BB| Open rates'!AA15*0.82</f>
        <v>10824</v>
      </c>
      <c r="AB15" s="84">
        <f>'BAR BB| Open rates'!AB15*0.82</f>
        <v>10004</v>
      </c>
      <c r="AC15" s="84">
        <f>'BAR BB| Open rates'!AC15*0.82</f>
        <v>10004</v>
      </c>
      <c r="AD15" s="84">
        <f>'BAR BB| Open rates'!AD15*0.82</f>
        <v>10250</v>
      </c>
      <c r="AE15" s="84">
        <f>'BAR BB| Open rates'!AE15*0.82</f>
        <v>11152</v>
      </c>
      <c r="AF15" s="84">
        <f>'BAR BB| Open rates'!AF15*0.82</f>
        <v>10004</v>
      </c>
      <c r="AG15" s="84">
        <f>'BAR BB| Open rates'!AG15*0.82</f>
        <v>11152</v>
      </c>
      <c r="AH15" s="84">
        <f>'BAR BB| Open rates'!AH15*0.82</f>
        <v>10004</v>
      </c>
      <c r="AI15" s="84">
        <f>'BAR BB| Open rates'!AI15*0.82</f>
        <v>10824</v>
      </c>
      <c r="AJ15" s="84">
        <f>'BAR BB| Open rates'!AJ15*0.82</f>
        <v>10004</v>
      </c>
      <c r="AK15" s="84">
        <f>'BAR BB| Open rates'!AK15*0.82</f>
        <v>10824</v>
      </c>
      <c r="AL15" s="84">
        <f>'BAR BB| Open rates'!AL15*0.82</f>
        <v>10004</v>
      </c>
      <c r="AM15" s="84">
        <f>'BAR BB| Open rates'!AM15*0.82</f>
        <v>12874</v>
      </c>
      <c r="AN15" s="84">
        <f>'BAR BB| Open rates'!AN15*0.82</f>
        <v>12874</v>
      </c>
      <c r="AO15" s="84">
        <f>'BAR BB| Open rates'!AO15*0.82</f>
        <v>11152</v>
      </c>
      <c r="AP15" s="84">
        <f>'BAR BB| Open rates'!AP15*0.82</f>
        <v>12874</v>
      </c>
      <c r="AQ15" s="84">
        <f>'BAR BB| Open rates'!AQ15*0.82</f>
        <v>11152</v>
      </c>
      <c r="AR15" s="84">
        <f>'BAR BB| Open rates'!AR15*0.82</f>
        <v>11152</v>
      </c>
      <c r="AS15" s="84">
        <f>'BAR BB| Open rates'!AS15*0.82</f>
        <v>10332</v>
      </c>
      <c r="AT15" s="84">
        <f>'BAR BB| Open rates'!AT15*0.82</f>
        <v>16810</v>
      </c>
      <c r="AU15" s="84">
        <f>'BAR BB| Open rates'!AU15*0.82</f>
        <v>10332</v>
      </c>
      <c r="AV15" s="84">
        <f>'BAR BB| Open rates'!AV15*0.82</f>
        <v>17630</v>
      </c>
      <c r="AW15" s="84">
        <f>'BAR BB| Open rates'!AW15*0.82</f>
        <v>17630</v>
      </c>
      <c r="AX15" s="84">
        <f>'BAR BB| Open rates'!AX15*0.82</f>
        <v>15989.999999999998</v>
      </c>
      <c r="AY15" s="84">
        <f>'BAR BB| Open rates'!AY15*0.82</f>
        <v>15989.999999999998</v>
      </c>
      <c r="AZ15" s="84">
        <f>'BAR BB| Open rates'!AZ15*0.82</f>
        <v>15989.999999999998</v>
      </c>
      <c r="BA15" s="84">
        <f>'BAR BB| Open rates'!BA15*0.82</f>
        <v>15989.999999999998</v>
      </c>
      <c r="BB15" s="84">
        <f>'BAR BB| Open rates'!BB15*0.82</f>
        <v>15989.999999999998</v>
      </c>
      <c r="BC15" s="84">
        <f>'BAR BB| Open rates'!BC15*0.82</f>
        <v>15989.999999999998</v>
      </c>
      <c r="BD15" s="84">
        <f>'BAR BB| Open rates'!BD15*0.82</f>
        <v>15989.999999999998</v>
      </c>
      <c r="BE15" s="84">
        <f>'BAR BB| Open rates'!BE15*0.82</f>
        <v>15989.999999999998</v>
      </c>
      <c r="BF15" s="84">
        <f>'BAR BB| Open rates'!BF15*0.82</f>
        <v>15989.999999999998</v>
      </c>
      <c r="BG15" s="84">
        <f>'BAR BB| Open rates'!BG15*0.82</f>
        <v>15170</v>
      </c>
      <c r="BH15" s="84">
        <f>'BAR BB| Open rates'!BH15*0.82</f>
        <v>15170</v>
      </c>
      <c r="BI15" s="84">
        <f>'BAR BB| Open rates'!BI15*0.82</f>
        <v>15170</v>
      </c>
    </row>
    <row r="16" spans="1:61" s="14" customFormat="1" ht="12" customHeight="1" x14ac:dyDescent="0.2">
      <c r="A16" s="42">
        <v>2</v>
      </c>
      <c r="B16" s="84">
        <f>'BAR BB| Open rates'!B16*0.82</f>
        <v>33620</v>
      </c>
      <c r="C16" s="84">
        <f>'BAR BB| Open rates'!C16*0.82</f>
        <v>33620</v>
      </c>
      <c r="D16" s="84">
        <f>'BAR BB| Open rates'!D16*0.82</f>
        <v>33620</v>
      </c>
      <c r="E16" s="84">
        <f>'BAR BB| Open rates'!E16*0.82</f>
        <v>33620</v>
      </c>
      <c r="F16" s="84">
        <f>'BAR BB| Open rates'!F16*0.82</f>
        <v>33620</v>
      </c>
      <c r="G16" s="84">
        <f>'BAR BB| Open rates'!G16*0.82</f>
        <v>33620</v>
      </c>
      <c r="H16" s="84">
        <f>'BAR BB| Open rates'!H16*0.82</f>
        <v>30340</v>
      </c>
      <c r="I16" s="84">
        <f>'BAR BB| Open rates'!I16*0.82</f>
        <v>29520</v>
      </c>
      <c r="J16" s="84">
        <f>'BAR BB| Open rates'!J16*0.82</f>
        <v>30340</v>
      </c>
      <c r="K16" s="84">
        <f>'BAR BB| Open rates'!K16*0.82</f>
        <v>27388</v>
      </c>
      <c r="L16" s="84">
        <f>'BAR BB| Open rates'!L16*0.82</f>
        <v>23288</v>
      </c>
      <c r="M16" s="84">
        <f>'BAR BB| Open rates'!M16*0.82</f>
        <v>25748</v>
      </c>
      <c r="N16" s="84">
        <f>'BAR BB| Open rates'!N16*0.82</f>
        <v>25748</v>
      </c>
      <c r="O16" s="84">
        <f>'BAR BB| Open rates'!O16*0.82</f>
        <v>20828</v>
      </c>
      <c r="P16" s="84">
        <f>'BAR BB| Open rates'!P16*0.82</f>
        <v>20828</v>
      </c>
      <c r="Q16" s="84">
        <f>'BAR BB| Open rates'!Q16*0.82</f>
        <v>17548</v>
      </c>
      <c r="R16" s="84">
        <f>'BAR BB| Open rates'!R16*0.82</f>
        <v>17548</v>
      </c>
      <c r="S16" s="84">
        <f>'BAR BB| Open rates'!S16*0.82</f>
        <v>15252</v>
      </c>
      <c r="T16" s="84">
        <f>'BAR BB| Open rates'!T16*0.82</f>
        <v>17548</v>
      </c>
      <c r="U16" s="84">
        <f>'BAR BB| Open rates'!U16*0.82</f>
        <v>15252</v>
      </c>
      <c r="V16" s="84">
        <f>'BAR BB| Open rates'!V16*0.82</f>
        <v>14268</v>
      </c>
      <c r="W16" s="84">
        <f>'BAR BB| Open rates'!W16*0.82</f>
        <v>13120</v>
      </c>
      <c r="X16" s="84">
        <f>'BAR BB| Open rates'!X16*0.82</f>
        <v>11234</v>
      </c>
      <c r="Y16" s="84">
        <f>'BAR BB| Open rates'!Y16*0.82</f>
        <v>12054</v>
      </c>
      <c r="Z16" s="84">
        <f>'BAR BB| Open rates'!Z16*0.82</f>
        <v>11234</v>
      </c>
      <c r="AA16" s="84">
        <f>'BAR BB| Open rates'!AA16*0.82</f>
        <v>12054</v>
      </c>
      <c r="AB16" s="84">
        <f>'BAR BB| Open rates'!AB16*0.82</f>
        <v>11234</v>
      </c>
      <c r="AC16" s="84">
        <f>'BAR BB| Open rates'!AC16*0.82</f>
        <v>11234</v>
      </c>
      <c r="AD16" s="84">
        <f>'BAR BB| Open rates'!AD16*0.82</f>
        <v>11480</v>
      </c>
      <c r="AE16" s="84">
        <f>'BAR BB| Open rates'!AE16*0.82</f>
        <v>12382</v>
      </c>
      <c r="AF16" s="84">
        <f>'BAR BB| Open rates'!AF16*0.82</f>
        <v>11234</v>
      </c>
      <c r="AG16" s="84">
        <f>'BAR BB| Open rates'!AG16*0.82</f>
        <v>12382</v>
      </c>
      <c r="AH16" s="84">
        <f>'BAR BB| Open rates'!AH16*0.82</f>
        <v>11234</v>
      </c>
      <c r="AI16" s="84">
        <f>'BAR BB| Open rates'!AI16*0.82</f>
        <v>12054</v>
      </c>
      <c r="AJ16" s="84">
        <f>'BAR BB| Open rates'!AJ16*0.82</f>
        <v>11234</v>
      </c>
      <c r="AK16" s="84">
        <f>'BAR BB| Open rates'!AK16*0.82</f>
        <v>12054</v>
      </c>
      <c r="AL16" s="84">
        <f>'BAR BB| Open rates'!AL16*0.82</f>
        <v>11234</v>
      </c>
      <c r="AM16" s="84">
        <f>'BAR BB| Open rates'!AM16*0.82</f>
        <v>14104</v>
      </c>
      <c r="AN16" s="84">
        <f>'BAR BB| Open rates'!AN16*0.82</f>
        <v>14104</v>
      </c>
      <c r="AO16" s="84">
        <f>'BAR BB| Open rates'!AO16*0.82</f>
        <v>12382</v>
      </c>
      <c r="AP16" s="84">
        <f>'BAR BB| Open rates'!AP16*0.82</f>
        <v>14104</v>
      </c>
      <c r="AQ16" s="84">
        <f>'BAR BB| Open rates'!AQ16*0.82</f>
        <v>12382</v>
      </c>
      <c r="AR16" s="84">
        <f>'BAR BB| Open rates'!AR16*0.82</f>
        <v>12382</v>
      </c>
      <c r="AS16" s="84">
        <f>'BAR BB| Open rates'!AS16*0.82</f>
        <v>11562</v>
      </c>
      <c r="AT16" s="84">
        <f>'BAR BB| Open rates'!AT16*0.82</f>
        <v>18040</v>
      </c>
      <c r="AU16" s="84">
        <f>'BAR BB| Open rates'!AU16*0.82</f>
        <v>11562</v>
      </c>
      <c r="AV16" s="84">
        <f>'BAR BB| Open rates'!AV16*0.82</f>
        <v>18860</v>
      </c>
      <c r="AW16" s="84">
        <f>'BAR BB| Open rates'!AW16*0.82</f>
        <v>18860</v>
      </c>
      <c r="AX16" s="84">
        <f>'BAR BB| Open rates'!AX16*0.82</f>
        <v>17220</v>
      </c>
      <c r="AY16" s="84">
        <f>'BAR BB| Open rates'!AY16*0.82</f>
        <v>17220</v>
      </c>
      <c r="AZ16" s="84">
        <f>'BAR BB| Open rates'!AZ16*0.82</f>
        <v>17220</v>
      </c>
      <c r="BA16" s="84">
        <f>'BAR BB| Open rates'!BA16*0.82</f>
        <v>17220</v>
      </c>
      <c r="BB16" s="84">
        <f>'BAR BB| Open rates'!BB16*0.82</f>
        <v>17220</v>
      </c>
      <c r="BC16" s="84">
        <f>'BAR BB| Open rates'!BC16*0.82</f>
        <v>17220</v>
      </c>
      <c r="BD16" s="84">
        <f>'BAR BB| Open rates'!BD16*0.82</f>
        <v>17220</v>
      </c>
      <c r="BE16" s="84">
        <f>'BAR BB| Open rates'!BE16*0.82</f>
        <v>17220</v>
      </c>
      <c r="BF16" s="84">
        <f>'BAR BB| Open rates'!BF16*0.82</f>
        <v>17220</v>
      </c>
      <c r="BG16" s="84">
        <f>'BAR BB| Open rates'!BG16*0.82</f>
        <v>16400</v>
      </c>
      <c r="BH16" s="84">
        <f>'BAR BB| Open rates'!BH16*0.82</f>
        <v>16400</v>
      </c>
      <c r="BI16" s="84">
        <f>'BAR BB| Open rates'!BI16*0.82</f>
        <v>16400</v>
      </c>
    </row>
    <row r="17" spans="1:6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row>
    <row r="18" spans="1:61" s="14" customFormat="1" ht="12" customHeight="1" x14ac:dyDescent="0.2">
      <c r="A18" s="42">
        <v>1</v>
      </c>
      <c r="B18" s="84">
        <f>'BAR BB| Open rates'!B18*0.82</f>
        <v>35670</v>
      </c>
      <c r="C18" s="84">
        <f>'BAR BB| Open rates'!C18*0.82</f>
        <v>35670</v>
      </c>
      <c r="D18" s="84">
        <f>'BAR BB| Open rates'!D18*0.82</f>
        <v>35670</v>
      </c>
      <c r="E18" s="84">
        <f>'BAR BB| Open rates'!E18*0.82</f>
        <v>35670</v>
      </c>
      <c r="F18" s="84">
        <f>'BAR BB| Open rates'!F18*0.82</f>
        <v>35670</v>
      </c>
      <c r="G18" s="84">
        <f>'BAR BB| Open rates'!G18*0.82</f>
        <v>35670</v>
      </c>
      <c r="H18" s="84">
        <f>'BAR BB| Open rates'!H18*0.82</f>
        <v>32389.999999999996</v>
      </c>
      <c r="I18" s="84">
        <f>'BAR BB| Open rates'!I18*0.82</f>
        <v>31569.999999999996</v>
      </c>
      <c r="J18" s="84">
        <f>'BAR BB| Open rates'!J18*0.82</f>
        <v>32389.999999999996</v>
      </c>
      <c r="K18" s="84">
        <f>'BAR BB| Open rates'!K18*0.82</f>
        <v>26978</v>
      </c>
      <c r="L18" s="84">
        <f>'BAR BB| Open rates'!L18*0.82</f>
        <v>22878</v>
      </c>
      <c r="M18" s="84">
        <f>'BAR BB| Open rates'!M18*0.82</f>
        <v>25338</v>
      </c>
      <c r="N18" s="84">
        <f>'BAR BB| Open rates'!N18*0.82</f>
        <v>25338</v>
      </c>
      <c r="O18" s="84">
        <f>'BAR BB| Open rates'!O18*0.82</f>
        <v>20418</v>
      </c>
      <c r="P18" s="84">
        <f>'BAR BB| Open rates'!P18*0.82</f>
        <v>20418</v>
      </c>
      <c r="Q18" s="84">
        <f>'BAR BB| Open rates'!Q18*0.82</f>
        <v>17138</v>
      </c>
      <c r="R18" s="84">
        <f>'BAR BB| Open rates'!R18*0.82</f>
        <v>17138</v>
      </c>
      <c r="S18" s="84">
        <f>'BAR BB| Open rates'!S18*0.82</f>
        <v>14842</v>
      </c>
      <c r="T18" s="84">
        <f>'BAR BB| Open rates'!T18*0.82</f>
        <v>17138</v>
      </c>
      <c r="U18" s="84">
        <f>'BAR BB| Open rates'!U18*0.82</f>
        <v>14842</v>
      </c>
      <c r="V18" s="84">
        <f>'BAR BB| Open rates'!V18*0.82</f>
        <v>13858</v>
      </c>
      <c r="W18" s="84">
        <f>'BAR BB| Open rates'!W18*0.82</f>
        <v>12300</v>
      </c>
      <c r="X18" s="84">
        <f>'BAR BB| Open rates'!X18*0.82</f>
        <v>10414</v>
      </c>
      <c r="Y18" s="84">
        <f>'BAR BB| Open rates'!Y18*0.82</f>
        <v>11234</v>
      </c>
      <c r="Z18" s="84">
        <f>'BAR BB| Open rates'!Z18*0.82</f>
        <v>10414</v>
      </c>
      <c r="AA18" s="84">
        <f>'BAR BB| Open rates'!AA18*0.82</f>
        <v>11234</v>
      </c>
      <c r="AB18" s="84">
        <f>'BAR BB| Open rates'!AB18*0.82</f>
        <v>10414</v>
      </c>
      <c r="AC18" s="84">
        <f>'BAR BB| Open rates'!AC18*0.82</f>
        <v>10414</v>
      </c>
      <c r="AD18" s="84">
        <f>'BAR BB| Open rates'!AD18*0.82</f>
        <v>10660</v>
      </c>
      <c r="AE18" s="84">
        <f>'BAR BB| Open rates'!AE18*0.82</f>
        <v>11562</v>
      </c>
      <c r="AF18" s="84">
        <f>'BAR BB| Open rates'!AF18*0.82</f>
        <v>10414</v>
      </c>
      <c r="AG18" s="84">
        <f>'BAR BB| Open rates'!AG18*0.82</f>
        <v>11562</v>
      </c>
      <c r="AH18" s="84">
        <f>'BAR BB| Open rates'!AH18*0.82</f>
        <v>10414</v>
      </c>
      <c r="AI18" s="84">
        <f>'BAR BB| Open rates'!AI18*0.82</f>
        <v>11234</v>
      </c>
      <c r="AJ18" s="84">
        <f>'BAR BB| Open rates'!AJ18*0.82</f>
        <v>10414</v>
      </c>
      <c r="AK18" s="84">
        <f>'BAR BB| Open rates'!AK18*0.82</f>
        <v>11234</v>
      </c>
      <c r="AL18" s="84">
        <f>'BAR BB| Open rates'!AL18*0.82</f>
        <v>10414</v>
      </c>
      <c r="AM18" s="84">
        <f>'BAR BB| Open rates'!AM18*0.82</f>
        <v>13284</v>
      </c>
      <c r="AN18" s="84">
        <f>'BAR BB| Open rates'!AN18*0.82</f>
        <v>13284</v>
      </c>
      <c r="AO18" s="84">
        <f>'BAR BB| Open rates'!AO18*0.82</f>
        <v>11562</v>
      </c>
      <c r="AP18" s="84">
        <f>'BAR BB| Open rates'!AP18*0.82</f>
        <v>13284</v>
      </c>
      <c r="AQ18" s="84">
        <f>'BAR BB| Open rates'!AQ18*0.82</f>
        <v>11562</v>
      </c>
      <c r="AR18" s="84">
        <f>'BAR BB| Open rates'!AR18*0.82</f>
        <v>11562</v>
      </c>
      <c r="AS18" s="84">
        <f>'BAR BB| Open rates'!AS18*0.82</f>
        <v>10742</v>
      </c>
      <c r="AT18" s="84">
        <f>'BAR BB| Open rates'!AT18*0.82</f>
        <v>17220</v>
      </c>
      <c r="AU18" s="84">
        <f>'BAR BB| Open rates'!AU18*0.82</f>
        <v>10742</v>
      </c>
      <c r="AV18" s="84">
        <f>'BAR BB| Open rates'!AV18*0.82</f>
        <v>19270</v>
      </c>
      <c r="AW18" s="84">
        <f>'BAR BB| Open rates'!AW18*0.82</f>
        <v>19270</v>
      </c>
      <c r="AX18" s="84">
        <f>'BAR BB| Open rates'!AX18*0.82</f>
        <v>17630</v>
      </c>
      <c r="AY18" s="84">
        <f>'BAR BB| Open rates'!AY18*0.82</f>
        <v>17630</v>
      </c>
      <c r="AZ18" s="84">
        <f>'BAR BB| Open rates'!AZ18*0.82</f>
        <v>17630</v>
      </c>
      <c r="BA18" s="84">
        <f>'BAR BB| Open rates'!BA18*0.82</f>
        <v>17630</v>
      </c>
      <c r="BB18" s="84">
        <f>'BAR BB| Open rates'!BB18*0.82</f>
        <v>17630</v>
      </c>
      <c r="BC18" s="84">
        <f>'BAR BB| Open rates'!BC18*0.82</f>
        <v>17630</v>
      </c>
      <c r="BD18" s="84">
        <f>'BAR BB| Open rates'!BD18*0.82</f>
        <v>17630</v>
      </c>
      <c r="BE18" s="84">
        <f>'BAR BB| Open rates'!BE18*0.82</f>
        <v>17630</v>
      </c>
      <c r="BF18" s="84">
        <f>'BAR BB| Open rates'!BF18*0.82</f>
        <v>17630</v>
      </c>
      <c r="BG18" s="84">
        <f>'BAR BB| Open rates'!BG18*0.82</f>
        <v>16810</v>
      </c>
      <c r="BH18" s="84">
        <f>'BAR BB| Open rates'!BH18*0.82</f>
        <v>16810</v>
      </c>
      <c r="BI18" s="84">
        <f>'BAR BB| Open rates'!BI18*0.82</f>
        <v>16810</v>
      </c>
    </row>
    <row r="19" spans="1:61" s="14" customFormat="1" ht="12" customHeight="1" x14ac:dyDescent="0.2">
      <c r="A19" s="42">
        <v>2</v>
      </c>
      <c r="B19" s="84">
        <f>'BAR BB| Open rates'!B19*0.82</f>
        <v>36900</v>
      </c>
      <c r="C19" s="84">
        <f>'BAR BB| Open rates'!C19*0.82</f>
        <v>36900</v>
      </c>
      <c r="D19" s="84">
        <f>'BAR BB| Open rates'!D19*0.82</f>
        <v>36900</v>
      </c>
      <c r="E19" s="84">
        <f>'BAR BB| Open rates'!E19*0.82</f>
        <v>36900</v>
      </c>
      <c r="F19" s="84">
        <f>'BAR BB| Open rates'!F19*0.82</f>
        <v>36900</v>
      </c>
      <c r="G19" s="84">
        <f>'BAR BB| Open rates'!G19*0.82</f>
        <v>36900</v>
      </c>
      <c r="H19" s="84">
        <f>'BAR BB| Open rates'!H19*0.82</f>
        <v>33620</v>
      </c>
      <c r="I19" s="84">
        <f>'BAR BB| Open rates'!I19*0.82</f>
        <v>32800</v>
      </c>
      <c r="J19" s="84">
        <f>'BAR BB| Open rates'!J19*0.82</f>
        <v>33620</v>
      </c>
      <c r="K19" s="84">
        <f>'BAR BB| Open rates'!K19*0.82</f>
        <v>28208</v>
      </c>
      <c r="L19" s="84">
        <f>'BAR BB| Open rates'!L19*0.82</f>
        <v>24108</v>
      </c>
      <c r="M19" s="84">
        <f>'BAR BB| Open rates'!M19*0.82</f>
        <v>26568</v>
      </c>
      <c r="N19" s="84">
        <f>'BAR BB| Open rates'!N19*0.82</f>
        <v>26568</v>
      </c>
      <c r="O19" s="84">
        <f>'BAR BB| Open rates'!O19*0.82</f>
        <v>21648</v>
      </c>
      <c r="P19" s="84">
        <f>'BAR BB| Open rates'!P19*0.82</f>
        <v>21648</v>
      </c>
      <c r="Q19" s="84">
        <f>'BAR BB| Open rates'!Q19*0.82</f>
        <v>18368</v>
      </c>
      <c r="R19" s="84">
        <f>'BAR BB| Open rates'!R19*0.82</f>
        <v>18368</v>
      </c>
      <c r="S19" s="84">
        <f>'BAR BB| Open rates'!S19*0.82</f>
        <v>16071.999999999998</v>
      </c>
      <c r="T19" s="84">
        <f>'BAR BB| Open rates'!T19*0.82</f>
        <v>18368</v>
      </c>
      <c r="U19" s="84">
        <f>'BAR BB| Open rates'!U19*0.82</f>
        <v>16071.999999999998</v>
      </c>
      <c r="V19" s="84">
        <f>'BAR BB| Open rates'!V19*0.82</f>
        <v>15088</v>
      </c>
      <c r="W19" s="84">
        <f>'BAR BB| Open rates'!W19*0.82</f>
        <v>13530</v>
      </c>
      <c r="X19" s="84">
        <f>'BAR BB| Open rates'!X19*0.82</f>
        <v>11644</v>
      </c>
      <c r="Y19" s="84">
        <f>'BAR BB| Open rates'!Y19*0.82</f>
        <v>12464</v>
      </c>
      <c r="Z19" s="84">
        <f>'BAR BB| Open rates'!Z19*0.82</f>
        <v>11644</v>
      </c>
      <c r="AA19" s="84">
        <f>'BAR BB| Open rates'!AA19*0.82</f>
        <v>12464</v>
      </c>
      <c r="AB19" s="84">
        <f>'BAR BB| Open rates'!AB19*0.82</f>
        <v>11644</v>
      </c>
      <c r="AC19" s="84">
        <f>'BAR BB| Open rates'!AC19*0.82</f>
        <v>11644</v>
      </c>
      <c r="AD19" s="84">
        <f>'BAR BB| Open rates'!AD19*0.82</f>
        <v>11890</v>
      </c>
      <c r="AE19" s="84">
        <f>'BAR BB| Open rates'!AE19*0.82</f>
        <v>12792</v>
      </c>
      <c r="AF19" s="84">
        <f>'BAR BB| Open rates'!AF19*0.82</f>
        <v>11644</v>
      </c>
      <c r="AG19" s="84">
        <f>'BAR BB| Open rates'!AG19*0.82</f>
        <v>12792</v>
      </c>
      <c r="AH19" s="84">
        <f>'BAR BB| Open rates'!AH19*0.82</f>
        <v>11644</v>
      </c>
      <c r="AI19" s="84">
        <f>'BAR BB| Open rates'!AI19*0.82</f>
        <v>12464</v>
      </c>
      <c r="AJ19" s="84">
        <f>'BAR BB| Open rates'!AJ19*0.82</f>
        <v>11644</v>
      </c>
      <c r="AK19" s="84">
        <f>'BAR BB| Open rates'!AK19*0.82</f>
        <v>12464</v>
      </c>
      <c r="AL19" s="84">
        <f>'BAR BB| Open rates'!AL19*0.82</f>
        <v>11644</v>
      </c>
      <c r="AM19" s="84">
        <f>'BAR BB| Open rates'!AM19*0.82</f>
        <v>14514</v>
      </c>
      <c r="AN19" s="84">
        <f>'BAR BB| Open rates'!AN19*0.82</f>
        <v>14514</v>
      </c>
      <c r="AO19" s="84">
        <f>'BAR BB| Open rates'!AO19*0.82</f>
        <v>12792</v>
      </c>
      <c r="AP19" s="84">
        <f>'BAR BB| Open rates'!AP19*0.82</f>
        <v>14514</v>
      </c>
      <c r="AQ19" s="84">
        <f>'BAR BB| Open rates'!AQ19*0.82</f>
        <v>12792</v>
      </c>
      <c r="AR19" s="84">
        <f>'BAR BB| Open rates'!AR19*0.82</f>
        <v>12792</v>
      </c>
      <c r="AS19" s="84">
        <f>'BAR BB| Open rates'!AS19*0.82</f>
        <v>11972</v>
      </c>
      <c r="AT19" s="84">
        <f>'BAR BB| Open rates'!AT19*0.82</f>
        <v>18450</v>
      </c>
      <c r="AU19" s="84">
        <f>'BAR BB| Open rates'!AU19*0.82</f>
        <v>11972</v>
      </c>
      <c r="AV19" s="84">
        <f>'BAR BB| Open rates'!AV19*0.82</f>
        <v>20500</v>
      </c>
      <c r="AW19" s="84">
        <f>'BAR BB| Open rates'!AW19*0.82</f>
        <v>20500</v>
      </c>
      <c r="AX19" s="84">
        <f>'BAR BB| Open rates'!AX19*0.82</f>
        <v>18860</v>
      </c>
      <c r="AY19" s="84">
        <f>'BAR BB| Open rates'!AY19*0.82</f>
        <v>18860</v>
      </c>
      <c r="AZ19" s="84">
        <f>'BAR BB| Open rates'!AZ19*0.82</f>
        <v>18860</v>
      </c>
      <c r="BA19" s="84">
        <f>'BAR BB| Open rates'!BA19*0.82</f>
        <v>18860</v>
      </c>
      <c r="BB19" s="84">
        <f>'BAR BB| Open rates'!BB19*0.82</f>
        <v>18860</v>
      </c>
      <c r="BC19" s="84">
        <f>'BAR BB| Open rates'!BC19*0.82</f>
        <v>18860</v>
      </c>
      <c r="BD19" s="84">
        <f>'BAR BB| Open rates'!BD19*0.82</f>
        <v>18860</v>
      </c>
      <c r="BE19" s="84">
        <f>'BAR BB| Open rates'!BE19*0.82</f>
        <v>18860</v>
      </c>
      <c r="BF19" s="84">
        <f>'BAR BB| Open rates'!BF19*0.82</f>
        <v>18860</v>
      </c>
      <c r="BG19" s="84">
        <f>'BAR BB| Open rates'!BG19*0.82</f>
        <v>18040</v>
      </c>
      <c r="BH19" s="84">
        <f>'BAR BB| Open rates'!BH19*0.82</f>
        <v>18040</v>
      </c>
      <c r="BI19" s="84">
        <f>'BAR BB| Open rates'!BI19*0.82</f>
        <v>18040</v>
      </c>
    </row>
    <row r="20" spans="1:6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row>
    <row r="21" spans="1:61" s="14" customFormat="1" ht="12" customHeight="1" x14ac:dyDescent="0.2">
      <c r="A21" s="42">
        <v>1</v>
      </c>
      <c r="B21" s="84">
        <f>'BAR BB| Open rates'!B21*0.82</f>
        <v>51578</v>
      </c>
      <c r="C21" s="84">
        <f>'BAR BB| Open rates'!C21*0.82</f>
        <v>51578</v>
      </c>
      <c r="D21" s="84">
        <f>'BAR BB| Open rates'!D21*0.82</f>
        <v>51578</v>
      </c>
      <c r="E21" s="84">
        <f>'BAR BB| Open rates'!E21*0.82</f>
        <v>51578</v>
      </c>
      <c r="F21" s="84">
        <f>'BAR BB| Open rates'!F21*0.82</f>
        <v>51578</v>
      </c>
      <c r="G21" s="84">
        <f>'BAR BB| Open rates'!G21*0.82</f>
        <v>51578</v>
      </c>
      <c r="H21" s="84">
        <f>'BAR BB| Open rates'!H21*0.82</f>
        <v>48298</v>
      </c>
      <c r="I21" s="84">
        <f>'BAR BB| Open rates'!I21*0.82</f>
        <v>47478</v>
      </c>
      <c r="J21" s="84">
        <f>'BAR BB| Open rates'!J21*0.82</f>
        <v>48298</v>
      </c>
      <c r="K21" s="84">
        <f>'BAR BB| Open rates'!K21*0.82</f>
        <v>35998</v>
      </c>
      <c r="L21" s="84">
        <f>'BAR BB| Open rates'!L21*0.82</f>
        <v>31897.999999999996</v>
      </c>
      <c r="M21" s="84">
        <f>'BAR BB| Open rates'!M21*0.82</f>
        <v>34358</v>
      </c>
      <c r="N21" s="84">
        <f>'BAR BB| Open rates'!N21*0.82</f>
        <v>34358</v>
      </c>
      <c r="O21" s="84">
        <f>'BAR BB| Open rates'!O21*0.82</f>
        <v>29438</v>
      </c>
      <c r="P21" s="84">
        <f>'BAR BB| Open rates'!P21*0.82</f>
        <v>29438</v>
      </c>
      <c r="Q21" s="84">
        <f>'BAR BB| Open rates'!Q21*0.82</f>
        <v>26158</v>
      </c>
      <c r="R21" s="84">
        <f>'BAR BB| Open rates'!R21*0.82</f>
        <v>26158</v>
      </c>
      <c r="S21" s="84">
        <f>'BAR BB| Open rates'!S21*0.82</f>
        <v>23862</v>
      </c>
      <c r="T21" s="84">
        <f>'BAR BB| Open rates'!T21*0.82</f>
        <v>26158</v>
      </c>
      <c r="U21" s="84">
        <f>'BAR BB| Open rates'!U21*0.82</f>
        <v>23862</v>
      </c>
      <c r="V21" s="84">
        <f>'BAR BB| Open rates'!V21*0.82</f>
        <v>22878</v>
      </c>
      <c r="W21" s="84">
        <f>'BAR BB| Open rates'!W21*0.82</f>
        <v>13858</v>
      </c>
      <c r="X21" s="84">
        <f>'BAR BB| Open rates'!X21*0.82</f>
        <v>11972</v>
      </c>
      <c r="Y21" s="84">
        <f>'BAR BB| Open rates'!Y21*0.82</f>
        <v>12792</v>
      </c>
      <c r="Z21" s="84">
        <f>'BAR BB| Open rates'!Z21*0.82</f>
        <v>11972</v>
      </c>
      <c r="AA21" s="84">
        <f>'BAR BB| Open rates'!AA21*0.82</f>
        <v>12792</v>
      </c>
      <c r="AB21" s="84">
        <f>'BAR BB| Open rates'!AB21*0.82</f>
        <v>11972</v>
      </c>
      <c r="AC21" s="84">
        <f>'BAR BB| Open rates'!AC21*0.82</f>
        <v>11972</v>
      </c>
      <c r="AD21" s="84">
        <f>'BAR BB| Open rates'!AD21*0.82</f>
        <v>12218</v>
      </c>
      <c r="AE21" s="84">
        <f>'BAR BB| Open rates'!AE21*0.82</f>
        <v>13120</v>
      </c>
      <c r="AF21" s="84">
        <f>'BAR BB| Open rates'!AF21*0.82</f>
        <v>11972</v>
      </c>
      <c r="AG21" s="84">
        <f>'BAR BB| Open rates'!AG21*0.82</f>
        <v>13120</v>
      </c>
      <c r="AH21" s="84">
        <f>'BAR BB| Open rates'!AH21*0.82</f>
        <v>11972</v>
      </c>
      <c r="AI21" s="84">
        <f>'BAR BB| Open rates'!AI21*0.82</f>
        <v>12792</v>
      </c>
      <c r="AJ21" s="84">
        <f>'BAR BB| Open rates'!AJ21*0.82</f>
        <v>11972</v>
      </c>
      <c r="AK21" s="84">
        <f>'BAR BB| Open rates'!AK21*0.82</f>
        <v>12792</v>
      </c>
      <c r="AL21" s="84">
        <f>'BAR BB| Open rates'!AL21*0.82</f>
        <v>11972</v>
      </c>
      <c r="AM21" s="84">
        <f>'BAR BB| Open rates'!AM21*0.82</f>
        <v>14842</v>
      </c>
      <c r="AN21" s="84">
        <f>'BAR BB| Open rates'!AN21*0.82</f>
        <v>14842</v>
      </c>
      <c r="AO21" s="84">
        <f>'BAR BB| Open rates'!AO21*0.82</f>
        <v>13120</v>
      </c>
      <c r="AP21" s="84">
        <f>'BAR BB| Open rates'!AP21*0.82</f>
        <v>14842</v>
      </c>
      <c r="AQ21" s="84">
        <f>'BAR BB| Open rates'!AQ21*0.82</f>
        <v>13120</v>
      </c>
      <c r="AR21" s="84">
        <f>'BAR BB| Open rates'!AR21*0.82</f>
        <v>13120</v>
      </c>
      <c r="AS21" s="84">
        <f>'BAR BB| Open rates'!AS21*0.82</f>
        <v>12300</v>
      </c>
      <c r="AT21" s="84">
        <f>'BAR BB| Open rates'!AT21*0.82</f>
        <v>18778</v>
      </c>
      <c r="AU21" s="84">
        <f>'BAR BB| Open rates'!AU21*0.82</f>
        <v>12300</v>
      </c>
      <c r="AV21" s="84">
        <f>'BAR BB| Open rates'!AV21*0.82</f>
        <v>23698</v>
      </c>
      <c r="AW21" s="84">
        <f>'BAR BB| Open rates'!AW21*0.82</f>
        <v>23698</v>
      </c>
      <c r="AX21" s="84">
        <f>'BAR BB| Open rates'!AX21*0.82</f>
        <v>22058</v>
      </c>
      <c r="AY21" s="84">
        <f>'BAR BB| Open rates'!AY21*0.82</f>
        <v>22058</v>
      </c>
      <c r="AZ21" s="84">
        <f>'BAR BB| Open rates'!AZ21*0.82</f>
        <v>22058</v>
      </c>
      <c r="BA21" s="84">
        <f>'BAR BB| Open rates'!BA21*0.82</f>
        <v>22058</v>
      </c>
      <c r="BB21" s="84">
        <f>'BAR BB| Open rates'!BB21*0.82</f>
        <v>22058</v>
      </c>
      <c r="BC21" s="84">
        <f>'BAR BB| Open rates'!BC21*0.82</f>
        <v>22058</v>
      </c>
      <c r="BD21" s="84">
        <f>'BAR BB| Open rates'!BD21*0.82</f>
        <v>22058</v>
      </c>
      <c r="BE21" s="84">
        <f>'BAR BB| Open rates'!BE21*0.82</f>
        <v>22058</v>
      </c>
      <c r="BF21" s="84">
        <f>'BAR BB| Open rates'!BF21*0.82</f>
        <v>22058</v>
      </c>
      <c r="BG21" s="84">
        <f>'BAR BB| Open rates'!BG21*0.82</f>
        <v>21238</v>
      </c>
      <c r="BH21" s="84">
        <f>'BAR BB| Open rates'!BH21*0.82</f>
        <v>21238</v>
      </c>
      <c r="BI21" s="84">
        <f>'BAR BB| Open rates'!BI21*0.82</f>
        <v>21238</v>
      </c>
    </row>
    <row r="22" spans="1:61" s="14" customFormat="1" ht="12" customHeight="1" x14ac:dyDescent="0.2">
      <c r="A22" s="42">
        <v>2</v>
      </c>
      <c r="B22" s="84">
        <f>'BAR BB| Open rates'!B22*0.82</f>
        <v>52808</v>
      </c>
      <c r="C22" s="84">
        <f>'BAR BB| Open rates'!C22*0.82</f>
        <v>52808</v>
      </c>
      <c r="D22" s="84">
        <f>'BAR BB| Open rates'!D22*0.82</f>
        <v>52808</v>
      </c>
      <c r="E22" s="84">
        <f>'BAR BB| Open rates'!E22*0.82</f>
        <v>52808</v>
      </c>
      <c r="F22" s="84">
        <f>'BAR BB| Open rates'!F22*0.82</f>
        <v>52808</v>
      </c>
      <c r="G22" s="84">
        <f>'BAR BB| Open rates'!G22*0.82</f>
        <v>52808</v>
      </c>
      <c r="H22" s="84">
        <f>'BAR BB| Open rates'!H22*0.82</f>
        <v>49528</v>
      </c>
      <c r="I22" s="84">
        <f>'BAR BB| Open rates'!I22*0.82</f>
        <v>48708</v>
      </c>
      <c r="J22" s="84">
        <f>'BAR BB| Open rates'!J22*0.82</f>
        <v>49528</v>
      </c>
      <c r="K22" s="84">
        <f>'BAR BB| Open rates'!K22*0.82</f>
        <v>37228</v>
      </c>
      <c r="L22" s="84">
        <f>'BAR BB| Open rates'!L22*0.82</f>
        <v>33128</v>
      </c>
      <c r="M22" s="84">
        <f>'BAR BB| Open rates'!M22*0.82</f>
        <v>35588</v>
      </c>
      <c r="N22" s="84">
        <f>'BAR BB| Open rates'!N22*0.82</f>
        <v>35588</v>
      </c>
      <c r="O22" s="84">
        <f>'BAR BB| Open rates'!O22*0.82</f>
        <v>30667.999999999996</v>
      </c>
      <c r="P22" s="84">
        <f>'BAR BB| Open rates'!P22*0.82</f>
        <v>30667.999999999996</v>
      </c>
      <c r="Q22" s="84">
        <f>'BAR BB| Open rates'!Q22*0.82</f>
        <v>27388</v>
      </c>
      <c r="R22" s="84">
        <f>'BAR BB| Open rates'!R22*0.82</f>
        <v>27388</v>
      </c>
      <c r="S22" s="84">
        <f>'BAR BB| Open rates'!S22*0.82</f>
        <v>25092</v>
      </c>
      <c r="T22" s="84">
        <f>'BAR BB| Open rates'!T22*0.82</f>
        <v>27388</v>
      </c>
      <c r="U22" s="84">
        <f>'BAR BB| Open rates'!U22*0.82</f>
        <v>25092</v>
      </c>
      <c r="V22" s="84">
        <f>'BAR BB| Open rates'!V22*0.82</f>
        <v>24108</v>
      </c>
      <c r="W22" s="84">
        <f>'BAR BB| Open rates'!W22*0.82</f>
        <v>15088</v>
      </c>
      <c r="X22" s="84">
        <f>'BAR BB| Open rates'!X22*0.82</f>
        <v>13202</v>
      </c>
      <c r="Y22" s="84">
        <f>'BAR BB| Open rates'!Y22*0.82</f>
        <v>14022</v>
      </c>
      <c r="Z22" s="84">
        <f>'BAR BB| Open rates'!Z22*0.82</f>
        <v>13202</v>
      </c>
      <c r="AA22" s="84">
        <f>'BAR BB| Open rates'!AA22*0.82</f>
        <v>14022</v>
      </c>
      <c r="AB22" s="84">
        <f>'BAR BB| Open rates'!AB22*0.82</f>
        <v>13202</v>
      </c>
      <c r="AC22" s="84">
        <f>'BAR BB| Open rates'!AC22*0.82</f>
        <v>13202</v>
      </c>
      <c r="AD22" s="84">
        <f>'BAR BB| Open rates'!AD22*0.82</f>
        <v>13448</v>
      </c>
      <c r="AE22" s="84">
        <f>'BAR BB| Open rates'!AE22*0.82</f>
        <v>14350</v>
      </c>
      <c r="AF22" s="84">
        <f>'BAR BB| Open rates'!AF22*0.82</f>
        <v>13202</v>
      </c>
      <c r="AG22" s="84">
        <f>'BAR BB| Open rates'!AG22*0.82</f>
        <v>14350</v>
      </c>
      <c r="AH22" s="84">
        <f>'BAR BB| Open rates'!AH22*0.82</f>
        <v>13202</v>
      </c>
      <c r="AI22" s="84">
        <f>'BAR BB| Open rates'!AI22*0.82</f>
        <v>14022</v>
      </c>
      <c r="AJ22" s="84">
        <f>'BAR BB| Open rates'!AJ22*0.82</f>
        <v>13202</v>
      </c>
      <c r="AK22" s="84">
        <f>'BAR BB| Open rates'!AK22*0.82</f>
        <v>14022</v>
      </c>
      <c r="AL22" s="84">
        <f>'BAR BB| Open rates'!AL22*0.82</f>
        <v>13202</v>
      </c>
      <c r="AM22" s="84">
        <f>'BAR BB| Open rates'!AM22*0.82</f>
        <v>16071.999999999998</v>
      </c>
      <c r="AN22" s="84">
        <f>'BAR BB| Open rates'!AN22*0.82</f>
        <v>16071.999999999998</v>
      </c>
      <c r="AO22" s="84">
        <f>'BAR BB| Open rates'!AO22*0.82</f>
        <v>14350</v>
      </c>
      <c r="AP22" s="84">
        <f>'BAR BB| Open rates'!AP22*0.82</f>
        <v>16071.999999999998</v>
      </c>
      <c r="AQ22" s="84">
        <f>'BAR BB| Open rates'!AQ22*0.82</f>
        <v>14350</v>
      </c>
      <c r="AR22" s="84">
        <f>'BAR BB| Open rates'!AR22*0.82</f>
        <v>14350</v>
      </c>
      <c r="AS22" s="84">
        <f>'BAR BB| Open rates'!AS22*0.82</f>
        <v>13530</v>
      </c>
      <c r="AT22" s="84">
        <f>'BAR BB| Open rates'!AT22*0.82</f>
        <v>20008</v>
      </c>
      <c r="AU22" s="84">
        <f>'BAR BB| Open rates'!AU22*0.82</f>
        <v>13530</v>
      </c>
      <c r="AV22" s="84">
        <f>'BAR BB| Open rates'!AV22*0.82</f>
        <v>24928</v>
      </c>
      <c r="AW22" s="84">
        <f>'BAR BB| Open rates'!AW22*0.82</f>
        <v>24928</v>
      </c>
      <c r="AX22" s="84">
        <f>'BAR BB| Open rates'!AX22*0.82</f>
        <v>23288</v>
      </c>
      <c r="AY22" s="84">
        <f>'BAR BB| Open rates'!AY22*0.82</f>
        <v>23288</v>
      </c>
      <c r="AZ22" s="84">
        <f>'BAR BB| Open rates'!AZ22*0.82</f>
        <v>23288</v>
      </c>
      <c r="BA22" s="84">
        <f>'BAR BB| Open rates'!BA22*0.82</f>
        <v>23288</v>
      </c>
      <c r="BB22" s="84">
        <f>'BAR BB| Open rates'!BB22*0.82</f>
        <v>23288</v>
      </c>
      <c r="BC22" s="84">
        <f>'BAR BB| Open rates'!BC22*0.82</f>
        <v>23288</v>
      </c>
      <c r="BD22" s="84">
        <f>'BAR BB| Open rates'!BD22*0.82</f>
        <v>23288</v>
      </c>
      <c r="BE22" s="84">
        <f>'BAR BB| Open rates'!BE22*0.82</f>
        <v>23288</v>
      </c>
      <c r="BF22" s="84">
        <f>'BAR BB| Open rates'!BF22*0.82</f>
        <v>23288</v>
      </c>
      <c r="BG22" s="84">
        <f>'BAR BB| Open rates'!BG22*0.82</f>
        <v>22468</v>
      </c>
      <c r="BH22" s="84">
        <f>'BAR BB| Open rates'!BH22*0.82</f>
        <v>22468</v>
      </c>
      <c r="BI22" s="84">
        <f>'BAR BB| Open rates'!BI22*0.82</f>
        <v>22468</v>
      </c>
    </row>
    <row r="23" spans="1:61" s="14" customFormat="1" ht="12" customHeight="1" x14ac:dyDescent="0.2">
      <c r="A23" s="42">
        <v>3</v>
      </c>
      <c r="B23" s="84">
        <f>'BAR BB| Open rates'!B23*0.82</f>
        <v>54038</v>
      </c>
      <c r="C23" s="84">
        <f>'BAR BB| Open rates'!C23*0.82</f>
        <v>54038</v>
      </c>
      <c r="D23" s="84">
        <f>'BAR BB| Open rates'!D23*0.82</f>
        <v>54038</v>
      </c>
      <c r="E23" s="84">
        <f>'BAR BB| Open rates'!E23*0.82</f>
        <v>54038</v>
      </c>
      <c r="F23" s="84">
        <f>'BAR BB| Open rates'!F23*0.82</f>
        <v>54038</v>
      </c>
      <c r="G23" s="84">
        <f>'BAR BB| Open rates'!G23*0.82</f>
        <v>54038</v>
      </c>
      <c r="H23" s="84">
        <f>'BAR BB| Open rates'!H23*0.82</f>
        <v>50758</v>
      </c>
      <c r="I23" s="84">
        <f>'BAR BB| Open rates'!I23*0.82</f>
        <v>49938</v>
      </c>
      <c r="J23" s="84">
        <f>'BAR BB| Open rates'!J23*0.82</f>
        <v>50758</v>
      </c>
      <c r="K23" s="84">
        <f>'BAR BB| Open rates'!K23*0.82</f>
        <v>38458</v>
      </c>
      <c r="L23" s="84">
        <f>'BAR BB| Open rates'!L23*0.82</f>
        <v>34358</v>
      </c>
      <c r="M23" s="84">
        <f>'BAR BB| Open rates'!M23*0.82</f>
        <v>36818</v>
      </c>
      <c r="N23" s="84">
        <f>'BAR BB| Open rates'!N23*0.82</f>
        <v>36818</v>
      </c>
      <c r="O23" s="84">
        <f>'BAR BB| Open rates'!O23*0.82</f>
        <v>31897.999999999996</v>
      </c>
      <c r="P23" s="84">
        <f>'BAR BB| Open rates'!P23*0.82</f>
        <v>31897.999999999996</v>
      </c>
      <c r="Q23" s="84">
        <f>'BAR BB| Open rates'!Q23*0.82</f>
        <v>28618</v>
      </c>
      <c r="R23" s="84">
        <f>'BAR BB| Open rates'!R23*0.82</f>
        <v>28618</v>
      </c>
      <c r="S23" s="84">
        <f>'BAR BB| Open rates'!S23*0.82</f>
        <v>26322</v>
      </c>
      <c r="T23" s="84">
        <f>'BAR BB| Open rates'!T23*0.82</f>
        <v>28618</v>
      </c>
      <c r="U23" s="84">
        <f>'BAR BB| Open rates'!U23*0.82</f>
        <v>26322</v>
      </c>
      <c r="V23" s="84">
        <f>'BAR BB| Open rates'!V23*0.82</f>
        <v>25338</v>
      </c>
      <c r="W23" s="84">
        <f>'BAR BB| Open rates'!W23*0.82</f>
        <v>16317.999999999998</v>
      </c>
      <c r="X23" s="84">
        <f>'BAR BB| Open rates'!X23*0.82</f>
        <v>14432</v>
      </c>
      <c r="Y23" s="84">
        <f>'BAR BB| Open rates'!Y23*0.82</f>
        <v>15252</v>
      </c>
      <c r="Z23" s="84">
        <f>'BAR BB| Open rates'!Z23*0.82</f>
        <v>14432</v>
      </c>
      <c r="AA23" s="84">
        <f>'BAR BB| Open rates'!AA23*0.82</f>
        <v>15252</v>
      </c>
      <c r="AB23" s="84">
        <f>'BAR BB| Open rates'!AB23*0.82</f>
        <v>14432</v>
      </c>
      <c r="AC23" s="84">
        <f>'BAR BB| Open rates'!AC23*0.82</f>
        <v>14432</v>
      </c>
      <c r="AD23" s="84">
        <f>'BAR BB| Open rates'!AD23*0.82</f>
        <v>14678</v>
      </c>
      <c r="AE23" s="84">
        <f>'BAR BB| Open rates'!AE23*0.82</f>
        <v>15579.999999999998</v>
      </c>
      <c r="AF23" s="84">
        <f>'BAR BB| Open rates'!AF23*0.82</f>
        <v>14432</v>
      </c>
      <c r="AG23" s="84">
        <f>'BAR BB| Open rates'!AG23*0.82</f>
        <v>15579.999999999998</v>
      </c>
      <c r="AH23" s="84">
        <f>'BAR BB| Open rates'!AH23*0.82</f>
        <v>14432</v>
      </c>
      <c r="AI23" s="84">
        <f>'BAR BB| Open rates'!AI23*0.82</f>
        <v>15252</v>
      </c>
      <c r="AJ23" s="84">
        <f>'BAR BB| Open rates'!AJ23*0.82</f>
        <v>14432</v>
      </c>
      <c r="AK23" s="84">
        <f>'BAR BB| Open rates'!AK23*0.82</f>
        <v>15252</v>
      </c>
      <c r="AL23" s="84">
        <f>'BAR BB| Open rates'!AL23*0.82</f>
        <v>14432</v>
      </c>
      <c r="AM23" s="84">
        <f>'BAR BB| Open rates'!AM23*0.82</f>
        <v>17302</v>
      </c>
      <c r="AN23" s="84">
        <f>'BAR BB| Open rates'!AN23*0.82</f>
        <v>17302</v>
      </c>
      <c r="AO23" s="84">
        <f>'BAR BB| Open rates'!AO23*0.82</f>
        <v>15579.999999999998</v>
      </c>
      <c r="AP23" s="84">
        <f>'BAR BB| Open rates'!AP23*0.82</f>
        <v>17302</v>
      </c>
      <c r="AQ23" s="84">
        <f>'BAR BB| Open rates'!AQ23*0.82</f>
        <v>15579.999999999998</v>
      </c>
      <c r="AR23" s="84">
        <f>'BAR BB| Open rates'!AR23*0.82</f>
        <v>15579.999999999998</v>
      </c>
      <c r="AS23" s="84">
        <f>'BAR BB| Open rates'!AS23*0.82</f>
        <v>14760</v>
      </c>
      <c r="AT23" s="84">
        <f>'BAR BB| Open rates'!AT23*0.82</f>
        <v>21238</v>
      </c>
      <c r="AU23" s="84">
        <f>'BAR BB| Open rates'!AU23*0.82</f>
        <v>14760</v>
      </c>
      <c r="AV23" s="84">
        <f>'BAR BB| Open rates'!AV23*0.82</f>
        <v>26158</v>
      </c>
      <c r="AW23" s="84">
        <f>'BAR BB| Open rates'!AW23*0.82</f>
        <v>26158</v>
      </c>
      <c r="AX23" s="84">
        <f>'BAR BB| Open rates'!AX23*0.82</f>
        <v>24518</v>
      </c>
      <c r="AY23" s="84">
        <f>'BAR BB| Open rates'!AY23*0.82</f>
        <v>24518</v>
      </c>
      <c r="AZ23" s="84">
        <f>'BAR BB| Open rates'!AZ23*0.82</f>
        <v>24518</v>
      </c>
      <c r="BA23" s="84">
        <f>'BAR BB| Open rates'!BA23*0.82</f>
        <v>24518</v>
      </c>
      <c r="BB23" s="84">
        <f>'BAR BB| Open rates'!BB23*0.82</f>
        <v>24518</v>
      </c>
      <c r="BC23" s="84">
        <f>'BAR BB| Open rates'!BC23*0.82</f>
        <v>24518</v>
      </c>
      <c r="BD23" s="84">
        <f>'BAR BB| Open rates'!BD23*0.82</f>
        <v>24518</v>
      </c>
      <c r="BE23" s="84">
        <f>'BAR BB| Open rates'!BE23*0.82</f>
        <v>24518</v>
      </c>
      <c r="BF23" s="84">
        <f>'BAR BB| Open rates'!BF23*0.82</f>
        <v>24518</v>
      </c>
      <c r="BG23" s="84">
        <f>'BAR BB| Open rates'!BG23*0.82</f>
        <v>23698</v>
      </c>
      <c r="BH23" s="84">
        <f>'BAR BB| Open rates'!BH23*0.82</f>
        <v>23698</v>
      </c>
      <c r="BI23" s="84">
        <f>'BAR BB| Open rates'!BI23*0.82</f>
        <v>23698</v>
      </c>
    </row>
    <row r="24" spans="1:61" s="14" customFormat="1" ht="12" customHeight="1" x14ac:dyDescent="0.2">
      <c r="A24" s="42">
        <v>4</v>
      </c>
      <c r="B24" s="84">
        <f>'BAR BB| Open rates'!B24*0.82</f>
        <v>55268</v>
      </c>
      <c r="C24" s="84">
        <f>'BAR BB| Open rates'!C24*0.82</f>
        <v>55268</v>
      </c>
      <c r="D24" s="84">
        <f>'BAR BB| Open rates'!D24*0.82</f>
        <v>55268</v>
      </c>
      <c r="E24" s="84">
        <f>'BAR BB| Open rates'!E24*0.82</f>
        <v>55268</v>
      </c>
      <c r="F24" s="84">
        <f>'BAR BB| Open rates'!F24*0.82</f>
        <v>55268</v>
      </c>
      <c r="G24" s="84">
        <f>'BAR BB| Open rates'!G24*0.82</f>
        <v>55268</v>
      </c>
      <c r="H24" s="84">
        <f>'BAR BB| Open rates'!H24*0.82</f>
        <v>51988</v>
      </c>
      <c r="I24" s="84">
        <f>'BAR BB| Open rates'!I24*0.82</f>
        <v>51168</v>
      </c>
      <c r="J24" s="84">
        <f>'BAR BB| Open rates'!J24*0.82</f>
        <v>51988</v>
      </c>
      <c r="K24" s="84">
        <f>'BAR BB| Open rates'!K24*0.82</f>
        <v>39688</v>
      </c>
      <c r="L24" s="84">
        <f>'BAR BB| Open rates'!L24*0.82</f>
        <v>35588</v>
      </c>
      <c r="M24" s="84">
        <f>'BAR BB| Open rates'!M24*0.82</f>
        <v>38048</v>
      </c>
      <c r="N24" s="84">
        <f>'BAR BB| Open rates'!N24*0.82</f>
        <v>38048</v>
      </c>
      <c r="O24" s="84">
        <f>'BAR BB| Open rates'!O24*0.82</f>
        <v>33128</v>
      </c>
      <c r="P24" s="84">
        <f>'BAR BB| Open rates'!P24*0.82</f>
        <v>33128</v>
      </c>
      <c r="Q24" s="84">
        <f>'BAR BB| Open rates'!Q24*0.82</f>
        <v>29848</v>
      </c>
      <c r="R24" s="84">
        <f>'BAR BB| Open rates'!R24*0.82</f>
        <v>29848</v>
      </c>
      <c r="S24" s="84">
        <f>'BAR BB| Open rates'!S24*0.82</f>
        <v>27552</v>
      </c>
      <c r="T24" s="84">
        <f>'BAR BB| Open rates'!T24*0.82</f>
        <v>29848</v>
      </c>
      <c r="U24" s="84">
        <f>'BAR BB| Open rates'!U24*0.82</f>
        <v>27552</v>
      </c>
      <c r="V24" s="84">
        <f>'BAR BB| Open rates'!V24*0.82</f>
        <v>26568</v>
      </c>
      <c r="W24" s="84">
        <f>'BAR BB| Open rates'!W24*0.82</f>
        <v>17548</v>
      </c>
      <c r="X24" s="84">
        <f>'BAR BB| Open rates'!X24*0.82</f>
        <v>15661.999999999998</v>
      </c>
      <c r="Y24" s="84">
        <f>'BAR BB| Open rates'!Y24*0.82</f>
        <v>16482</v>
      </c>
      <c r="Z24" s="84">
        <f>'BAR BB| Open rates'!Z24*0.82</f>
        <v>15661.999999999998</v>
      </c>
      <c r="AA24" s="84">
        <f>'BAR BB| Open rates'!AA24*0.82</f>
        <v>16482</v>
      </c>
      <c r="AB24" s="84">
        <f>'BAR BB| Open rates'!AB24*0.82</f>
        <v>15661.999999999998</v>
      </c>
      <c r="AC24" s="84">
        <f>'BAR BB| Open rates'!AC24*0.82</f>
        <v>15661.999999999998</v>
      </c>
      <c r="AD24" s="84">
        <f>'BAR BB| Open rates'!AD24*0.82</f>
        <v>15907.999999999998</v>
      </c>
      <c r="AE24" s="84">
        <f>'BAR BB| Open rates'!AE24*0.82</f>
        <v>16810</v>
      </c>
      <c r="AF24" s="84">
        <f>'BAR BB| Open rates'!AF24*0.82</f>
        <v>15661.999999999998</v>
      </c>
      <c r="AG24" s="84">
        <f>'BAR BB| Open rates'!AG24*0.82</f>
        <v>16810</v>
      </c>
      <c r="AH24" s="84">
        <f>'BAR BB| Open rates'!AH24*0.82</f>
        <v>15661.999999999998</v>
      </c>
      <c r="AI24" s="84">
        <f>'BAR BB| Open rates'!AI24*0.82</f>
        <v>16482</v>
      </c>
      <c r="AJ24" s="84">
        <f>'BAR BB| Open rates'!AJ24*0.82</f>
        <v>15661.999999999998</v>
      </c>
      <c r="AK24" s="84">
        <f>'BAR BB| Open rates'!AK24*0.82</f>
        <v>16482</v>
      </c>
      <c r="AL24" s="84">
        <f>'BAR BB| Open rates'!AL24*0.82</f>
        <v>15661.999999999998</v>
      </c>
      <c r="AM24" s="84">
        <f>'BAR BB| Open rates'!AM24*0.82</f>
        <v>18532</v>
      </c>
      <c r="AN24" s="84">
        <f>'BAR BB| Open rates'!AN24*0.82</f>
        <v>18532</v>
      </c>
      <c r="AO24" s="84">
        <f>'BAR BB| Open rates'!AO24*0.82</f>
        <v>16810</v>
      </c>
      <c r="AP24" s="84">
        <f>'BAR BB| Open rates'!AP24*0.82</f>
        <v>18532</v>
      </c>
      <c r="AQ24" s="84">
        <f>'BAR BB| Open rates'!AQ24*0.82</f>
        <v>16810</v>
      </c>
      <c r="AR24" s="84">
        <f>'BAR BB| Open rates'!AR24*0.82</f>
        <v>16810</v>
      </c>
      <c r="AS24" s="84">
        <f>'BAR BB| Open rates'!AS24*0.82</f>
        <v>15989.999999999998</v>
      </c>
      <c r="AT24" s="84">
        <f>'BAR BB| Open rates'!AT24*0.82</f>
        <v>22468</v>
      </c>
      <c r="AU24" s="84">
        <f>'BAR BB| Open rates'!AU24*0.82</f>
        <v>15989.999999999998</v>
      </c>
      <c r="AV24" s="84">
        <f>'BAR BB| Open rates'!AV24*0.82</f>
        <v>27388</v>
      </c>
      <c r="AW24" s="84">
        <f>'BAR BB| Open rates'!AW24*0.82</f>
        <v>27388</v>
      </c>
      <c r="AX24" s="84">
        <f>'BAR BB| Open rates'!AX24*0.82</f>
        <v>25748</v>
      </c>
      <c r="AY24" s="84">
        <f>'BAR BB| Open rates'!AY24*0.82</f>
        <v>25748</v>
      </c>
      <c r="AZ24" s="84">
        <f>'BAR BB| Open rates'!AZ24*0.82</f>
        <v>25748</v>
      </c>
      <c r="BA24" s="84">
        <f>'BAR BB| Open rates'!BA24*0.82</f>
        <v>25748</v>
      </c>
      <c r="BB24" s="84">
        <f>'BAR BB| Open rates'!BB24*0.82</f>
        <v>25748</v>
      </c>
      <c r="BC24" s="84">
        <f>'BAR BB| Open rates'!BC24*0.82</f>
        <v>25748</v>
      </c>
      <c r="BD24" s="84">
        <f>'BAR BB| Open rates'!BD24*0.82</f>
        <v>25748</v>
      </c>
      <c r="BE24" s="84">
        <f>'BAR BB| Open rates'!BE24*0.82</f>
        <v>25748</v>
      </c>
      <c r="BF24" s="84">
        <f>'BAR BB| Open rates'!BF24*0.82</f>
        <v>25748</v>
      </c>
      <c r="BG24" s="84">
        <f>'BAR BB| Open rates'!BG24*0.82</f>
        <v>24928</v>
      </c>
      <c r="BH24" s="84">
        <f>'BAR BB| Open rates'!BH24*0.82</f>
        <v>24928</v>
      </c>
      <c r="BI24" s="84">
        <f>'BAR BB| Open rates'!BI24*0.82</f>
        <v>24928</v>
      </c>
    </row>
    <row r="25" spans="1:6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row>
    <row r="26" spans="1:61" s="14" customFormat="1" ht="12" customHeight="1" x14ac:dyDescent="0.2">
      <c r="A26" s="42">
        <v>1</v>
      </c>
      <c r="B26" s="84">
        <f>'BAR BB| Open rates'!B26*0.82</f>
        <v>67978</v>
      </c>
      <c r="C26" s="84">
        <f>'BAR BB| Open rates'!C26*0.82</f>
        <v>67978</v>
      </c>
      <c r="D26" s="84">
        <f>'BAR BB| Open rates'!D26*0.82</f>
        <v>67978</v>
      </c>
      <c r="E26" s="84">
        <f>'BAR BB| Open rates'!E26*0.82</f>
        <v>67978</v>
      </c>
      <c r="F26" s="84">
        <f>'BAR BB| Open rates'!F26*0.82</f>
        <v>67978</v>
      </c>
      <c r="G26" s="84">
        <f>'BAR BB| Open rates'!G26*0.82</f>
        <v>67978</v>
      </c>
      <c r="H26" s="84">
        <f>'BAR BB| Open rates'!H26*0.82</f>
        <v>64697.999999999993</v>
      </c>
      <c r="I26" s="84">
        <f>'BAR BB| Open rates'!I26*0.82</f>
        <v>63877.999999999993</v>
      </c>
      <c r="J26" s="84">
        <f>'BAR BB| Open rates'!J26*0.82</f>
        <v>64697.999999999993</v>
      </c>
      <c r="K26" s="84">
        <f>'BAR BB| Open rates'!K26*0.82</f>
        <v>44198</v>
      </c>
      <c r="L26" s="84">
        <f>'BAR BB| Open rates'!L26*0.82</f>
        <v>40098</v>
      </c>
      <c r="M26" s="84">
        <f>'BAR BB| Open rates'!M26*0.82</f>
        <v>42558</v>
      </c>
      <c r="N26" s="84">
        <f>'BAR BB| Open rates'!N26*0.82</f>
        <v>42558</v>
      </c>
      <c r="O26" s="84">
        <f>'BAR BB| Open rates'!O26*0.82</f>
        <v>37638</v>
      </c>
      <c r="P26" s="84">
        <f>'BAR BB| Open rates'!P26*0.82</f>
        <v>37638</v>
      </c>
      <c r="Q26" s="84">
        <f>'BAR BB| Open rates'!Q26*0.82</f>
        <v>34358</v>
      </c>
      <c r="R26" s="84">
        <f>'BAR BB| Open rates'!R26*0.82</f>
        <v>34358</v>
      </c>
      <c r="S26" s="84">
        <f>'BAR BB| Open rates'!S26*0.82</f>
        <v>32061.999999999996</v>
      </c>
      <c r="T26" s="84">
        <f>'BAR BB| Open rates'!T26*0.82</f>
        <v>34358</v>
      </c>
      <c r="U26" s="84">
        <f>'BAR BB| Open rates'!U26*0.82</f>
        <v>32061.999999999996</v>
      </c>
      <c r="V26" s="84">
        <f>'BAR BB| Open rates'!V26*0.82</f>
        <v>31077.999999999996</v>
      </c>
      <c r="W26" s="84">
        <f>'BAR BB| Open rates'!W26*0.82</f>
        <v>18778</v>
      </c>
      <c r="X26" s="84">
        <f>'BAR BB| Open rates'!X26*0.82</f>
        <v>16892</v>
      </c>
      <c r="Y26" s="84">
        <f>'BAR BB| Open rates'!Y26*0.82</f>
        <v>17712</v>
      </c>
      <c r="Z26" s="84">
        <f>'BAR BB| Open rates'!Z26*0.82</f>
        <v>16892</v>
      </c>
      <c r="AA26" s="84">
        <f>'BAR BB| Open rates'!AA26*0.82</f>
        <v>17712</v>
      </c>
      <c r="AB26" s="84">
        <f>'BAR BB| Open rates'!AB26*0.82</f>
        <v>16892</v>
      </c>
      <c r="AC26" s="84">
        <f>'BAR BB| Open rates'!AC26*0.82</f>
        <v>16892</v>
      </c>
      <c r="AD26" s="84">
        <f>'BAR BB| Open rates'!AD26*0.82</f>
        <v>17138</v>
      </c>
      <c r="AE26" s="84">
        <f>'BAR BB| Open rates'!AE26*0.82</f>
        <v>18040</v>
      </c>
      <c r="AF26" s="84">
        <f>'BAR BB| Open rates'!AF26*0.82</f>
        <v>16892</v>
      </c>
      <c r="AG26" s="84">
        <f>'BAR BB| Open rates'!AG26*0.82</f>
        <v>18040</v>
      </c>
      <c r="AH26" s="84">
        <f>'BAR BB| Open rates'!AH26*0.82</f>
        <v>16892</v>
      </c>
      <c r="AI26" s="84">
        <f>'BAR BB| Open rates'!AI26*0.82</f>
        <v>17712</v>
      </c>
      <c r="AJ26" s="84">
        <f>'BAR BB| Open rates'!AJ26*0.82</f>
        <v>16892</v>
      </c>
      <c r="AK26" s="84">
        <f>'BAR BB| Open rates'!AK26*0.82</f>
        <v>17712</v>
      </c>
      <c r="AL26" s="84">
        <f>'BAR BB| Open rates'!AL26*0.82</f>
        <v>16892</v>
      </c>
      <c r="AM26" s="84">
        <f>'BAR BB| Open rates'!AM26*0.82</f>
        <v>19762</v>
      </c>
      <c r="AN26" s="84">
        <f>'BAR BB| Open rates'!AN26*0.82</f>
        <v>19762</v>
      </c>
      <c r="AO26" s="84">
        <f>'BAR BB| Open rates'!AO26*0.82</f>
        <v>18040</v>
      </c>
      <c r="AP26" s="84">
        <f>'BAR BB| Open rates'!AP26*0.82</f>
        <v>19762</v>
      </c>
      <c r="AQ26" s="84">
        <f>'BAR BB| Open rates'!AQ26*0.82</f>
        <v>18040</v>
      </c>
      <c r="AR26" s="84">
        <f>'BAR BB| Open rates'!AR26*0.82</f>
        <v>18040</v>
      </c>
      <c r="AS26" s="84">
        <f>'BAR BB| Open rates'!AS26*0.82</f>
        <v>17220</v>
      </c>
      <c r="AT26" s="84">
        <f>'BAR BB| Open rates'!AT26*0.82</f>
        <v>23698</v>
      </c>
      <c r="AU26" s="84">
        <f>'BAR BB| Open rates'!AU26*0.82</f>
        <v>17220</v>
      </c>
      <c r="AV26" s="84">
        <f>'BAR BB| Open rates'!AV26*0.82</f>
        <v>29438</v>
      </c>
      <c r="AW26" s="84">
        <f>'BAR BB| Open rates'!AW26*0.82</f>
        <v>29438</v>
      </c>
      <c r="AX26" s="84">
        <f>'BAR BB| Open rates'!AX26*0.82</f>
        <v>27798</v>
      </c>
      <c r="AY26" s="84">
        <f>'BAR BB| Open rates'!AY26*0.82</f>
        <v>27798</v>
      </c>
      <c r="AZ26" s="84">
        <f>'BAR BB| Open rates'!AZ26*0.82</f>
        <v>27798</v>
      </c>
      <c r="BA26" s="84">
        <f>'BAR BB| Open rates'!BA26*0.82</f>
        <v>27798</v>
      </c>
      <c r="BB26" s="84">
        <f>'BAR BB| Open rates'!BB26*0.82</f>
        <v>27798</v>
      </c>
      <c r="BC26" s="84">
        <f>'BAR BB| Open rates'!BC26*0.82</f>
        <v>27798</v>
      </c>
      <c r="BD26" s="84">
        <f>'BAR BB| Open rates'!BD26*0.82</f>
        <v>27798</v>
      </c>
      <c r="BE26" s="84">
        <f>'BAR BB| Open rates'!BE26*0.82</f>
        <v>27798</v>
      </c>
      <c r="BF26" s="84">
        <f>'BAR BB| Open rates'!BF26*0.82</f>
        <v>27798</v>
      </c>
      <c r="BG26" s="84">
        <f>'BAR BB| Open rates'!BG26*0.82</f>
        <v>26978</v>
      </c>
      <c r="BH26" s="84">
        <f>'BAR BB| Open rates'!BH26*0.82</f>
        <v>26978</v>
      </c>
      <c r="BI26" s="84">
        <f>'BAR BB| Open rates'!BI26*0.82</f>
        <v>26978</v>
      </c>
    </row>
    <row r="27" spans="1:61" s="14" customFormat="1" ht="12" customHeight="1" x14ac:dyDescent="0.2">
      <c r="A27" s="42">
        <v>2</v>
      </c>
      <c r="B27" s="84">
        <f>'BAR BB| Open rates'!B27*0.82</f>
        <v>69208</v>
      </c>
      <c r="C27" s="84">
        <f>'BAR BB| Open rates'!C27*0.82</f>
        <v>69208</v>
      </c>
      <c r="D27" s="84">
        <f>'BAR BB| Open rates'!D27*0.82</f>
        <v>69208</v>
      </c>
      <c r="E27" s="84">
        <f>'BAR BB| Open rates'!E27*0.82</f>
        <v>69208</v>
      </c>
      <c r="F27" s="84">
        <f>'BAR BB| Open rates'!F27*0.82</f>
        <v>69208</v>
      </c>
      <c r="G27" s="84">
        <f>'BAR BB| Open rates'!G27*0.82</f>
        <v>69208</v>
      </c>
      <c r="H27" s="84">
        <f>'BAR BB| Open rates'!H27*0.82</f>
        <v>65928</v>
      </c>
      <c r="I27" s="84">
        <f>'BAR BB| Open rates'!I27*0.82</f>
        <v>65107.999999999993</v>
      </c>
      <c r="J27" s="84">
        <f>'BAR BB| Open rates'!J27*0.82</f>
        <v>65928</v>
      </c>
      <c r="K27" s="84">
        <f>'BAR BB| Open rates'!K27*0.82</f>
        <v>45428</v>
      </c>
      <c r="L27" s="84">
        <f>'BAR BB| Open rates'!L27*0.82</f>
        <v>41328</v>
      </c>
      <c r="M27" s="84">
        <f>'BAR BB| Open rates'!M27*0.82</f>
        <v>43788</v>
      </c>
      <c r="N27" s="84">
        <f>'BAR BB| Open rates'!N27*0.82</f>
        <v>43788</v>
      </c>
      <c r="O27" s="84">
        <f>'BAR BB| Open rates'!O27*0.82</f>
        <v>38868</v>
      </c>
      <c r="P27" s="84">
        <f>'BAR BB| Open rates'!P27*0.82</f>
        <v>38868</v>
      </c>
      <c r="Q27" s="84">
        <f>'BAR BB| Open rates'!Q27*0.82</f>
        <v>35588</v>
      </c>
      <c r="R27" s="84">
        <f>'BAR BB| Open rates'!R27*0.82</f>
        <v>35588</v>
      </c>
      <c r="S27" s="84">
        <f>'BAR BB| Open rates'!S27*0.82</f>
        <v>33292</v>
      </c>
      <c r="T27" s="84">
        <f>'BAR BB| Open rates'!T27*0.82</f>
        <v>35588</v>
      </c>
      <c r="U27" s="84">
        <f>'BAR BB| Open rates'!U27*0.82</f>
        <v>33292</v>
      </c>
      <c r="V27" s="84">
        <f>'BAR BB| Open rates'!V27*0.82</f>
        <v>32307.999999999996</v>
      </c>
      <c r="W27" s="84">
        <f>'BAR BB| Open rates'!W27*0.82</f>
        <v>20008</v>
      </c>
      <c r="X27" s="84">
        <f>'BAR BB| Open rates'!X27*0.82</f>
        <v>18122</v>
      </c>
      <c r="Y27" s="84">
        <f>'BAR BB| Open rates'!Y27*0.82</f>
        <v>18942</v>
      </c>
      <c r="Z27" s="84">
        <f>'BAR BB| Open rates'!Z27*0.82</f>
        <v>18122</v>
      </c>
      <c r="AA27" s="84">
        <f>'BAR BB| Open rates'!AA27*0.82</f>
        <v>18942</v>
      </c>
      <c r="AB27" s="84">
        <f>'BAR BB| Open rates'!AB27*0.82</f>
        <v>18122</v>
      </c>
      <c r="AC27" s="84">
        <f>'BAR BB| Open rates'!AC27*0.82</f>
        <v>18122</v>
      </c>
      <c r="AD27" s="84">
        <f>'BAR BB| Open rates'!AD27*0.82</f>
        <v>18368</v>
      </c>
      <c r="AE27" s="84">
        <f>'BAR BB| Open rates'!AE27*0.82</f>
        <v>19270</v>
      </c>
      <c r="AF27" s="84">
        <f>'BAR BB| Open rates'!AF27*0.82</f>
        <v>18122</v>
      </c>
      <c r="AG27" s="84">
        <f>'BAR BB| Open rates'!AG27*0.82</f>
        <v>19270</v>
      </c>
      <c r="AH27" s="84">
        <f>'BAR BB| Open rates'!AH27*0.82</f>
        <v>18122</v>
      </c>
      <c r="AI27" s="84">
        <f>'BAR BB| Open rates'!AI27*0.82</f>
        <v>18942</v>
      </c>
      <c r="AJ27" s="84">
        <f>'BAR BB| Open rates'!AJ27*0.82</f>
        <v>18122</v>
      </c>
      <c r="AK27" s="84">
        <f>'BAR BB| Open rates'!AK27*0.82</f>
        <v>18942</v>
      </c>
      <c r="AL27" s="84">
        <f>'BAR BB| Open rates'!AL27*0.82</f>
        <v>18122</v>
      </c>
      <c r="AM27" s="84">
        <f>'BAR BB| Open rates'!AM27*0.82</f>
        <v>20992</v>
      </c>
      <c r="AN27" s="84">
        <f>'BAR BB| Open rates'!AN27*0.82</f>
        <v>20992</v>
      </c>
      <c r="AO27" s="84">
        <f>'BAR BB| Open rates'!AO27*0.82</f>
        <v>19270</v>
      </c>
      <c r="AP27" s="84">
        <f>'BAR BB| Open rates'!AP27*0.82</f>
        <v>20992</v>
      </c>
      <c r="AQ27" s="84">
        <f>'BAR BB| Open rates'!AQ27*0.82</f>
        <v>19270</v>
      </c>
      <c r="AR27" s="84">
        <f>'BAR BB| Open rates'!AR27*0.82</f>
        <v>19270</v>
      </c>
      <c r="AS27" s="84">
        <f>'BAR BB| Open rates'!AS27*0.82</f>
        <v>18450</v>
      </c>
      <c r="AT27" s="84">
        <f>'BAR BB| Open rates'!AT27*0.82</f>
        <v>24928</v>
      </c>
      <c r="AU27" s="84">
        <f>'BAR BB| Open rates'!AU27*0.82</f>
        <v>18450</v>
      </c>
      <c r="AV27" s="84">
        <f>'BAR BB| Open rates'!AV27*0.82</f>
        <v>30667.999999999996</v>
      </c>
      <c r="AW27" s="84">
        <f>'BAR BB| Open rates'!AW27*0.82</f>
        <v>30667.999999999996</v>
      </c>
      <c r="AX27" s="84">
        <f>'BAR BB| Open rates'!AX27*0.82</f>
        <v>29028</v>
      </c>
      <c r="AY27" s="84">
        <f>'BAR BB| Open rates'!AY27*0.82</f>
        <v>29028</v>
      </c>
      <c r="AZ27" s="84">
        <f>'BAR BB| Open rates'!AZ27*0.82</f>
        <v>29028</v>
      </c>
      <c r="BA27" s="84">
        <f>'BAR BB| Open rates'!BA27*0.82</f>
        <v>29028</v>
      </c>
      <c r="BB27" s="84">
        <f>'BAR BB| Open rates'!BB27*0.82</f>
        <v>29028</v>
      </c>
      <c r="BC27" s="84">
        <f>'BAR BB| Open rates'!BC27*0.82</f>
        <v>29028</v>
      </c>
      <c r="BD27" s="84">
        <f>'BAR BB| Open rates'!BD27*0.82</f>
        <v>29028</v>
      </c>
      <c r="BE27" s="84">
        <f>'BAR BB| Open rates'!BE27*0.82</f>
        <v>29028</v>
      </c>
      <c r="BF27" s="84">
        <f>'BAR BB| Open rates'!BF27*0.82</f>
        <v>29028</v>
      </c>
      <c r="BG27" s="84">
        <f>'BAR BB| Open rates'!BG27*0.82</f>
        <v>28208</v>
      </c>
      <c r="BH27" s="84">
        <f>'BAR BB| Open rates'!BH27*0.82</f>
        <v>28208</v>
      </c>
      <c r="BI27" s="84">
        <f>'BAR BB| Open rates'!BI27*0.82</f>
        <v>28208</v>
      </c>
    </row>
    <row r="28" spans="1:61" s="14" customFormat="1" ht="12" customHeight="1" x14ac:dyDescent="0.2">
      <c r="A28" s="42">
        <v>3</v>
      </c>
      <c r="B28" s="84">
        <f>'BAR BB| Open rates'!B28*0.82</f>
        <v>70438</v>
      </c>
      <c r="C28" s="84">
        <f>'BAR BB| Open rates'!C28*0.82</f>
        <v>70438</v>
      </c>
      <c r="D28" s="84">
        <f>'BAR BB| Open rates'!D28*0.82</f>
        <v>70438</v>
      </c>
      <c r="E28" s="84">
        <f>'BAR BB| Open rates'!E28*0.82</f>
        <v>70438</v>
      </c>
      <c r="F28" s="84">
        <f>'BAR BB| Open rates'!F28*0.82</f>
        <v>70438</v>
      </c>
      <c r="G28" s="84">
        <f>'BAR BB| Open rates'!G28*0.82</f>
        <v>70438</v>
      </c>
      <c r="H28" s="84">
        <f>'BAR BB| Open rates'!H28*0.82</f>
        <v>67158</v>
      </c>
      <c r="I28" s="84">
        <f>'BAR BB| Open rates'!I28*0.82</f>
        <v>66338</v>
      </c>
      <c r="J28" s="84">
        <f>'BAR BB| Open rates'!J28*0.82</f>
        <v>67158</v>
      </c>
      <c r="K28" s="84">
        <f>'BAR BB| Open rates'!K28*0.82</f>
        <v>46658</v>
      </c>
      <c r="L28" s="84">
        <f>'BAR BB| Open rates'!L28*0.82</f>
        <v>42558</v>
      </c>
      <c r="M28" s="84">
        <f>'BAR BB| Open rates'!M28*0.82</f>
        <v>45018</v>
      </c>
      <c r="N28" s="84">
        <f>'BAR BB| Open rates'!N28*0.82</f>
        <v>45018</v>
      </c>
      <c r="O28" s="84">
        <f>'BAR BB| Open rates'!O28*0.82</f>
        <v>40098</v>
      </c>
      <c r="P28" s="84">
        <f>'BAR BB| Open rates'!P28*0.82</f>
        <v>40098</v>
      </c>
      <c r="Q28" s="84">
        <f>'BAR BB| Open rates'!Q28*0.82</f>
        <v>36818</v>
      </c>
      <c r="R28" s="84">
        <f>'BAR BB| Open rates'!R28*0.82</f>
        <v>36818</v>
      </c>
      <c r="S28" s="84">
        <f>'BAR BB| Open rates'!S28*0.82</f>
        <v>34522</v>
      </c>
      <c r="T28" s="84">
        <f>'BAR BB| Open rates'!T28*0.82</f>
        <v>36818</v>
      </c>
      <c r="U28" s="84">
        <f>'BAR BB| Open rates'!U28*0.82</f>
        <v>34522</v>
      </c>
      <c r="V28" s="84">
        <f>'BAR BB| Open rates'!V28*0.82</f>
        <v>33538</v>
      </c>
      <c r="W28" s="84">
        <f>'BAR BB| Open rates'!W28*0.82</f>
        <v>21238</v>
      </c>
      <c r="X28" s="84">
        <f>'BAR BB| Open rates'!X28*0.82</f>
        <v>19352</v>
      </c>
      <c r="Y28" s="84">
        <f>'BAR BB| Open rates'!Y28*0.82</f>
        <v>20172</v>
      </c>
      <c r="Z28" s="84">
        <f>'BAR BB| Open rates'!Z28*0.82</f>
        <v>19352</v>
      </c>
      <c r="AA28" s="84">
        <f>'BAR BB| Open rates'!AA28*0.82</f>
        <v>20172</v>
      </c>
      <c r="AB28" s="84">
        <f>'BAR BB| Open rates'!AB28*0.82</f>
        <v>19352</v>
      </c>
      <c r="AC28" s="84">
        <f>'BAR BB| Open rates'!AC28*0.82</f>
        <v>19352</v>
      </c>
      <c r="AD28" s="84">
        <f>'BAR BB| Open rates'!AD28*0.82</f>
        <v>19598</v>
      </c>
      <c r="AE28" s="84">
        <f>'BAR BB| Open rates'!AE28*0.82</f>
        <v>20500</v>
      </c>
      <c r="AF28" s="84">
        <f>'BAR BB| Open rates'!AF28*0.82</f>
        <v>19352</v>
      </c>
      <c r="AG28" s="84">
        <f>'BAR BB| Open rates'!AG28*0.82</f>
        <v>20500</v>
      </c>
      <c r="AH28" s="84">
        <f>'BAR BB| Open rates'!AH28*0.82</f>
        <v>19352</v>
      </c>
      <c r="AI28" s="84">
        <f>'BAR BB| Open rates'!AI28*0.82</f>
        <v>20172</v>
      </c>
      <c r="AJ28" s="84">
        <f>'BAR BB| Open rates'!AJ28*0.82</f>
        <v>19352</v>
      </c>
      <c r="AK28" s="84">
        <f>'BAR BB| Open rates'!AK28*0.82</f>
        <v>20172</v>
      </c>
      <c r="AL28" s="84">
        <f>'BAR BB| Open rates'!AL28*0.82</f>
        <v>19352</v>
      </c>
      <c r="AM28" s="84">
        <f>'BAR BB| Open rates'!AM28*0.82</f>
        <v>22222</v>
      </c>
      <c r="AN28" s="84">
        <f>'BAR BB| Open rates'!AN28*0.82</f>
        <v>22222</v>
      </c>
      <c r="AO28" s="84">
        <f>'BAR BB| Open rates'!AO28*0.82</f>
        <v>20500</v>
      </c>
      <c r="AP28" s="84">
        <f>'BAR BB| Open rates'!AP28*0.82</f>
        <v>22222</v>
      </c>
      <c r="AQ28" s="84">
        <f>'BAR BB| Open rates'!AQ28*0.82</f>
        <v>20500</v>
      </c>
      <c r="AR28" s="84">
        <f>'BAR BB| Open rates'!AR28*0.82</f>
        <v>20500</v>
      </c>
      <c r="AS28" s="84">
        <f>'BAR BB| Open rates'!AS28*0.82</f>
        <v>19680</v>
      </c>
      <c r="AT28" s="84">
        <f>'BAR BB| Open rates'!AT28*0.82</f>
        <v>26158</v>
      </c>
      <c r="AU28" s="84">
        <f>'BAR BB| Open rates'!AU28*0.82</f>
        <v>19680</v>
      </c>
      <c r="AV28" s="84">
        <f>'BAR BB| Open rates'!AV28*0.82</f>
        <v>31897.999999999996</v>
      </c>
      <c r="AW28" s="84">
        <f>'BAR BB| Open rates'!AW28*0.82</f>
        <v>31897.999999999996</v>
      </c>
      <c r="AX28" s="84">
        <f>'BAR BB| Open rates'!AX28*0.82</f>
        <v>30258</v>
      </c>
      <c r="AY28" s="84">
        <f>'BAR BB| Open rates'!AY28*0.82</f>
        <v>30258</v>
      </c>
      <c r="AZ28" s="84">
        <f>'BAR BB| Open rates'!AZ28*0.82</f>
        <v>30258</v>
      </c>
      <c r="BA28" s="84">
        <f>'BAR BB| Open rates'!BA28*0.82</f>
        <v>30258</v>
      </c>
      <c r="BB28" s="84">
        <f>'BAR BB| Open rates'!BB28*0.82</f>
        <v>30258</v>
      </c>
      <c r="BC28" s="84">
        <f>'BAR BB| Open rates'!BC28*0.82</f>
        <v>30258</v>
      </c>
      <c r="BD28" s="84">
        <f>'BAR BB| Open rates'!BD28*0.82</f>
        <v>30258</v>
      </c>
      <c r="BE28" s="84">
        <f>'BAR BB| Open rates'!BE28*0.82</f>
        <v>30258</v>
      </c>
      <c r="BF28" s="84">
        <f>'BAR BB| Open rates'!BF28*0.82</f>
        <v>30258</v>
      </c>
      <c r="BG28" s="84">
        <f>'BAR BB| Open rates'!BG28*0.82</f>
        <v>29438</v>
      </c>
      <c r="BH28" s="84">
        <f>'BAR BB| Open rates'!BH28*0.82</f>
        <v>29438</v>
      </c>
      <c r="BI28" s="84">
        <f>'BAR BB| Open rates'!BI28*0.82</f>
        <v>29438</v>
      </c>
    </row>
    <row r="29" spans="1:61" s="14" customFormat="1" ht="12" customHeight="1" x14ac:dyDescent="0.2">
      <c r="A29" s="42">
        <v>4</v>
      </c>
      <c r="B29" s="84">
        <f>'BAR BB| Open rates'!B29*0.82</f>
        <v>71668</v>
      </c>
      <c r="C29" s="84">
        <f>'BAR BB| Open rates'!C29*0.82</f>
        <v>71668</v>
      </c>
      <c r="D29" s="84">
        <f>'BAR BB| Open rates'!D29*0.82</f>
        <v>71668</v>
      </c>
      <c r="E29" s="84">
        <f>'BAR BB| Open rates'!E29*0.82</f>
        <v>71668</v>
      </c>
      <c r="F29" s="84">
        <f>'BAR BB| Open rates'!F29*0.82</f>
        <v>71668</v>
      </c>
      <c r="G29" s="84">
        <f>'BAR BB| Open rates'!G29*0.82</f>
        <v>71668</v>
      </c>
      <c r="H29" s="84">
        <f>'BAR BB| Open rates'!H29*0.82</f>
        <v>68388</v>
      </c>
      <c r="I29" s="84">
        <f>'BAR BB| Open rates'!I29*0.82</f>
        <v>67568</v>
      </c>
      <c r="J29" s="84">
        <f>'BAR BB| Open rates'!J29*0.82</f>
        <v>68388</v>
      </c>
      <c r="K29" s="84">
        <f>'BAR BB| Open rates'!K29*0.82</f>
        <v>47888</v>
      </c>
      <c r="L29" s="84">
        <f>'BAR BB| Open rates'!L29*0.82</f>
        <v>43788</v>
      </c>
      <c r="M29" s="84">
        <f>'BAR BB| Open rates'!M29*0.82</f>
        <v>46248</v>
      </c>
      <c r="N29" s="84">
        <f>'BAR BB| Open rates'!N29*0.82</f>
        <v>46248</v>
      </c>
      <c r="O29" s="84">
        <f>'BAR BB| Open rates'!O29*0.82</f>
        <v>41328</v>
      </c>
      <c r="P29" s="84">
        <f>'BAR BB| Open rates'!P29*0.82</f>
        <v>41328</v>
      </c>
      <c r="Q29" s="84">
        <f>'BAR BB| Open rates'!Q29*0.82</f>
        <v>38048</v>
      </c>
      <c r="R29" s="84">
        <f>'BAR BB| Open rates'!R29*0.82</f>
        <v>38048</v>
      </c>
      <c r="S29" s="84">
        <f>'BAR BB| Open rates'!S29*0.82</f>
        <v>35752</v>
      </c>
      <c r="T29" s="84">
        <f>'BAR BB| Open rates'!T29*0.82</f>
        <v>38048</v>
      </c>
      <c r="U29" s="84">
        <f>'BAR BB| Open rates'!U29*0.82</f>
        <v>35752</v>
      </c>
      <c r="V29" s="84">
        <f>'BAR BB| Open rates'!V29*0.82</f>
        <v>34768</v>
      </c>
      <c r="W29" s="84">
        <f>'BAR BB| Open rates'!W29*0.82</f>
        <v>22468</v>
      </c>
      <c r="X29" s="84">
        <f>'BAR BB| Open rates'!X29*0.82</f>
        <v>20582</v>
      </c>
      <c r="Y29" s="84">
        <f>'BAR BB| Open rates'!Y29*0.82</f>
        <v>21402</v>
      </c>
      <c r="Z29" s="84">
        <f>'BAR BB| Open rates'!Z29*0.82</f>
        <v>20582</v>
      </c>
      <c r="AA29" s="84">
        <f>'BAR BB| Open rates'!AA29*0.82</f>
        <v>21402</v>
      </c>
      <c r="AB29" s="84">
        <f>'BAR BB| Open rates'!AB29*0.82</f>
        <v>20582</v>
      </c>
      <c r="AC29" s="84">
        <f>'BAR BB| Open rates'!AC29*0.82</f>
        <v>20582</v>
      </c>
      <c r="AD29" s="84">
        <f>'BAR BB| Open rates'!AD29*0.82</f>
        <v>20828</v>
      </c>
      <c r="AE29" s="84">
        <f>'BAR BB| Open rates'!AE29*0.82</f>
        <v>21730</v>
      </c>
      <c r="AF29" s="84">
        <f>'BAR BB| Open rates'!AF29*0.82</f>
        <v>20582</v>
      </c>
      <c r="AG29" s="84">
        <f>'BAR BB| Open rates'!AG29*0.82</f>
        <v>21730</v>
      </c>
      <c r="AH29" s="84">
        <f>'BAR BB| Open rates'!AH29*0.82</f>
        <v>20582</v>
      </c>
      <c r="AI29" s="84">
        <f>'BAR BB| Open rates'!AI29*0.82</f>
        <v>21402</v>
      </c>
      <c r="AJ29" s="84">
        <f>'BAR BB| Open rates'!AJ29*0.82</f>
        <v>20582</v>
      </c>
      <c r="AK29" s="84">
        <f>'BAR BB| Open rates'!AK29*0.82</f>
        <v>21402</v>
      </c>
      <c r="AL29" s="84">
        <f>'BAR BB| Open rates'!AL29*0.82</f>
        <v>20582</v>
      </c>
      <c r="AM29" s="84">
        <f>'BAR BB| Open rates'!AM29*0.82</f>
        <v>23452</v>
      </c>
      <c r="AN29" s="84">
        <f>'BAR BB| Open rates'!AN29*0.82</f>
        <v>23452</v>
      </c>
      <c r="AO29" s="84">
        <f>'BAR BB| Open rates'!AO29*0.82</f>
        <v>21730</v>
      </c>
      <c r="AP29" s="84">
        <f>'BAR BB| Open rates'!AP29*0.82</f>
        <v>23452</v>
      </c>
      <c r="AQ29" s="84">
        <f>'BAR BB| Open rates'!AQ29*0.82</f>
        <v>21730</v>
      </c>
      <c r="AR29" s="84">
        <f>'BAR BB| Open rates'!AR29*0.82</f>
        <v>21730</v>
      </c>
      <c r="AS29" s="84">
        <f>'BAR BB| Open rates'!AS29*0.82</f>
        <v>20910</v>
      </c>
      <c r="AT29" s="84">
        <f>'BAR BB| Open rates'!AT29*0.82</f>
        <v>27388</v>
      </c>
      <c r="AU29" s="84">
        <f>'BAR BB| Open rates'!AU29*0.82</f>
        <v>20910</v>
      </c>
      <c r="AV29" s="84">
        <f>'BAR BB| Open rates'!AV29*0.82</f>
        <v>33128</v>
      </c>
      <c r="AW29" s="84">
        <f>'BAR BB| Open rates'!AW29*0.82</f>
        <v>33128</v>
      </c>
      <c r="AX29" s="84">
        <f>'BAR BB| Open rates'!AX29*0.82</f>
        <v>31487.999999999996</v>
      </c>
      <c r="AY29" s="84">
        <f>'BAR BB| Open rates'!AY29*0.82</f>
        <v>31487.999999999996</v>
      </c>
      <c r="AZ29" s="84">
        <f>'BAR BB| Open rates'!AZ29*0.82</f>
        <v>31487.999999999996</v>
      </c>
      <c r="BA29" s="84">
        <f>'BAR BB| Open rates'!BA29*0.82</f>
        <v>31487.999999999996</v>
      </c>
      <c r="BB29" s="84">
        <f>'BAR BB| Open rates'!BB29*0.82</f>
        <v>31487.999999999996</v>
      </c>
      <c r="BC29" s="84">
        <f>'BAR BB| Open rates'!BC29*0.82</f>
        <v>31487.999999999996</v>
      </c>
      <c r="BD29" s="84">
        <f>'BAR BB| Open rates'!BD29*0.82</f>
        <v>31487.999999999996</v>
      </c>
      <c r="BE29" s="84">
        <f>'BAR BB| Open rates'!BE29*0.82</f>
        <v>31487.999999999996</v>
      </c>
      <c r="BF29" s="84">
        <f>'BAR BB| Open rates'!BF29*0.82</f>
        <v>31487.999999999996</v>
      </c>
      <c r="BG29" s="84">
        <f>'BAR BB| Open rates'!BG29*0.82</f>
        <v>30667.999999999996</v>
      </c>
      <c r="BH29" s="84">
        <f>'BAR BB| Open rates'!BH29*0.82</f>
        <v>30667.999999999996</v>
      </c>
      <c r="BI29" s="84">
        <f>'BAR BB| Open rates'!BI29*0.82</f>
        <v>30667.999999999996</v>
      </c>
    </row>
    <row r="30" spans="1:61" s="14" customFormat="1" ht="12" customHeight="1" x14ac:dyDescent="0.2">
      <c r="A30" s="123"/>
    </row>
    <row r="31" spans="1:61" s="14" customFormat="1" ht="12" customHeight="1" x14ac:dyDescent="0.2">
      <c r="A31" s="123"/>
    </row>
    <row r="32" spans="1:61" s="14" customFormat="1" ht="12.75" customHeight="1" x14ac:dyDescent="0.2">
      <c r="A32" s="223" t="s">
        <v>157</v>
      </c>
    </row>
    <row r="33" spans="1:1" s="14" customFormat="1" ht="12.75" customHeight="1" x14ac:dyDescent="0.2">
      <c r="A33" s="223"/>
    </row>
    <row r="34" spans="1:1" s="11" customFormat="1" ht="12.75" customHeight="1" x14ac:dyDescent="0.2">
      <c r="A34" s="223"/>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26" t="s">
        <v>298</v>
      </c>
    </row>
    <row r="46" spans="1:1" x14ac:dyDescent="0.2">
      <c r="A46" s="227"/>
    </row>
    <row r="47" spans="1:1" x14ac:dyDescent="0.2">
      <c r="A47" s="227"/>
    </row>
    <row r="48" spans="1:1" ht="12.75" thickBot="1" x14ac:dyDescent="0.25">
      <c r="A48" s="228"/>
    </row>
  </sheetData>
  <mergeCells count="2">
    <mergeCell ref="A32:A34"/>
    <mergeCell ref="A45:A48"/>
  </mergeCells>
  <pageMargins left="0.7" right="0.7" top="0.75" bottom="0.75" header="0.3" footer="0.3"/>
  <pageSetup paperSize="9"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23" t="s">
        <v>157</v>
      </c>
    </row>
    <row r="23" spans="1:23" x14ac:dyDescent="0.2">
      <c r="A23" s="223"/>
    </row>
    <row r="24" spans="1:23" x14ac:dyDescent="0.2">
      <c r="A24" s="123"/>
    </row>
    <row r="25" spans="1:23" x14ac:dyDescent="0.2">
      <c r="A25" s="175" t="s">
        <v>80</v>
      </c>
    </row>
    <row r="26" spans="1:23" ht="24" x14ac:dyDescent="0.2">
      <c r="A26" s="152" t="s">
        <v>198</v>
      </c>
    </row>
    <row r="27" spans="1:23" ht="24" x14ac:dyDescent="0.2">
      <c r="A27" s="152" t="s">
        <v>199</v>
      </c>
    </row>
    <row r="28" spans="1:23" x14ac:dyDescent="0.2">
      <c r="A28" s="123"/>
    </row>
    <row r="29" spans="1:23"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row>
    <row r="31" spans="1:23" s="108" customFormat="1" ht="35.25" customHeight="1" x14ac:dyDescent="0.2">
      <c r="A31" s="150" t="s">
        <v>188</v>
      </c>
      <c r="B31" s="153"/>
      <c r="C31" s="153"/>
      <c r="D31" s="153"/>
      <c r="E31" s="153"/>
      <c r="F31" s="153"/>
      <c r="G31" s="153"/>
      <c r="H31" s="153"/>
      <c r="I31" s="153"/>
      <c r="J31" s="153"/>
      <c r="K31" s="153"/>
      <c r="L31" s="153"/>
      <c r="M31" s="153"/>
      <c r="N31" s="153"/>
    </row>
    <row r="32" spans="1:23" s="108" customFormat="1" ht="35.25" customHeight="1" x14ac:dyDescent="0.2">
      <c r="A32" s="150" t="s">
        <v>164</v>
      </c>
      <c r="B32" s="153"/>
      <c r="C32" s="153"/>
      <c r="D32" s="153"/>
      <c r="E32" s="153"/>
      <c r="F32" s="153"/>
      <c r="G32" s="153"/>
      <c r="H32" s="153"/>
      <c r="I32" s="153"/>
      <c r="J32" s="153"/>
      <c r="K32" s="153"/>
      <c r="L32" s="153"/>
      <c r="M32" s="153"/>
      <c r="N32" s="153"/>
    </row>
    <row r="33" spans="1:14" s="108" customFormat="1" ht="13.5" customHeight="1" x14ac:dyDescent="0.2">
      <c r="A33" s="150" t="s">
        <v>165</v>
      </c>
      <c r="B33" s="153"/>
      <c r="C33" s="153"/>
      <c r="D33" s="153"/>
      <c r="E33" s="153"/>
      <c r="F33" s="153"/>
      <c r="G33" s="153"/>
      <c r="H33" s="153"/>
      <c r="I33" s="153"/>
      <c r="J33" s="153"/>
      <c r="K33" s="153"/>
      <c r="L33" s="153"/>
      <c r="M33" s="153"/>
      <c r="N33" s="153"/>
    </row>
    <row r="34" spans="1:14" s="108" customFormat="1" ht="35.25" customHeight="1" x14ac:dyDescent="0.2">
      <c r="A34" s="150" t="s">
        <v>162</v>
      </c>
      <c r="B34" s="153"/>
      <c r="C34" s="153"/>
      <c r="D34" s="153"/>
      <c r="E34" s="153"/>
      <c r="F34" s="153"/>
      <c r="G34" s="153"/>
      <c r="H34" s="153"/>
      <c r="I34" s="153"/>
      <c r="J34" s="153"/>
      <c r="K34" s="153"/>
      <c r="L34" s="153"/>
      <c r="M34" s="153"/>
      <c r="N34" s="153"/>
    </row>
    <row r="35" spans="1:14" s="108" customFormat="1" ht="35.25" customHeight="1" x14ac:dyDescent="0.2">
      <c r="A35" s="145" t="s">
        <v>173</v>
      </c>
      <c r="B35" s="153"/>
      <c r="C35" s="153"/>
      <c r="D35" s="153"/>
      <c r="E35" s="153"/>
      <c r="F35" s="153"/>
      <c r="G35" s="153"/>
      <c r="H35" s="153"/>
      <c r="I35" s="153"/>
      <c r="J35" s="153"/>
      <c r="K35" s="153"/>
      <c r="L35" s="153"/>
      <c r="M35" s="153"/>
      <c r="N35" s="153"/>
    </row>
    <row r="36" spans="1:14" s="13" customFormat="1" ht="18" customHeight="1" x14ac:dyDescent="0.2">
      <c r="B36" s="11"/>
      <c r="C36" s="11"/>
      <c r="D36" s="11"/>
      <c r="E36" s="11"/>
      <c r="F36" s="11"/>
      <c r="G36" s="11"/>
      <c r="H36" s="11"/>
      <c r="I36" s="11"/>
      <c r="J36" s="11"/>
      <c r="K36" s="11"/>
      <c r="L36" s="11"/>
      <c r="M36" s="11"/>
      <c r="N36" s="11"/>
    </row>
    <row r="37" spans="1:14" x14ac:dyDescent="0.2">
      <c r="A37" s="139" t="s">
        <v>65</v>
      </c>
    </row>
    <row r="38" spans="1:14" ht="84" x14ac:dyDescent="0.2">
      <c r="A38" s="144"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workbookViewId="0">
      <pane xSplit="1" topLeftCell="B1" activePane="topRight" state="frozen"/>
      <selection activeCell="A10" sqref="A10"/>
      <selection pane="topRight" activeCell="I23" sqref="I23"/>
    </sheetView>
  </sheetViews>
  <sheetFormatPr defaultRowHeight="12.75" x14ac:dyDescent="0.2"/>
  <cols>
    <col min="1" max="1" width="43.85546875" style="5" customWidth="1"/>
    <col min="2" max="3" width="9.5703125" customWidth="1"/>
    <col min="4" max="5" width="9.7109375" customWidth="1"/>
  </cols>
  <sheetData>
    <row r="1" spans="1:5" ht="24" x14ac:dyDescent="0.2">
      <c r="A1" s="47" t="s">
        <v>50</v>
      </c>
    </row>
    <row r="2" spans="1:5" ht="25.5" customHeight="1" x14ac:dyDescent="0.2">
      <c r="A2" s="132" t="s">
        <v>197</v>
      </c>
    </row>
    <row r="3" spans="1:5" x14ac:dyDescent="0.2">
      <c r="A3" s="132" t="s">
        <v>239</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6"/>
      <c r="C6" s="136"/>
    </row>
    <row r="7" spans="1:5" s="11" customFormat="1" x14ac:dyDescent="0.2">
      <c r="A7" s="42">
        <v>1</v>
      </c>
      <c r="B7" s="84" t="e">
        <f>'BAR BB| Open rates'!#REF!*0.75*0.87</f>
        <v>#REF!</v>
      </c>
      <c r="C7" s="84" t="e">
        <f>'BAR BB| Open rates'!#REF!*0.75*0.87</f>
        <v>#REF!</v>
      </c>
      <c r="D7" s="84" t="e">
        <f>'BAR BB| Open rates'!#REF!*0.75*0.87</f>
        <v>#REF!</v>
      </c>
      <c r="E7" s="84" t="e">
        <f>'BAR BB| Open rates'!#REF!*0.75*0.87</f>
        <v>#REF!</v>
      </c>
    </row>
    <row r="8" spans="1:5" s="11" customFormat="1" x14ac:dyDescent="0.2">
      <c r="A8" s="42">
        <v>2</v>
      </c>
      <c r="B8" s="84" t="e">
        <f>'BAR BB| Open rates'!#REF!*0.75*0.87</f>
        <v>#REF!</v>
      </c>
      <c r="C8" s="84" t="e">
        <f>'BAR BB| Open rates'!#REF!*0.75*0.87</f>
        <v>#REF!</v>
      </c>
      <c r="D8" s="84" t="e">
        <f>'BAR BB| Open rates'!#REF!*0.75*0.87</f>
        <v>#REF!</v>
      </c>
      <c r="E8" s="84" t="e">
        <f>'BAR BB| Open rates'!#REF!*0.75*0.87</f>
        <v>#REF!</v>
      </c>
    </row>
    <row r="9" spans="1:5" s="11" customFormat="1" x14ac:dyDescent="0.2">
      <c r="A9" s="33" t="s">
        <v>54</v>
      </c>
      <c r="B9" s="84"/>
      <c r="C9" s="84"/>
      <c r="D9" s="84"/>
      <c r="E9" s="84"/>
    </row>
    <row r="10" spans="1:5" s="11" customFormat="1" x14ac:dyDescent="0.2">
      <c r="A10" s="42">
        <v>1</v>
      </c>
      <c r="B10" s="84" t="e">
        <f>'BAR BB| Open rates'!#REF!*0.75*0.87</f>
        <v>#REF!</v>
      </c>
      <c r="C10" s="84" t="e">
        <f>'BAR BB| Open rates'!#REF!*0.75*0.87</f>
        <v>#REF!</v>
      </c>
      <c r="D10" s="84" t="e">
        <f>'BAR BB| Open rates'!#REF!*0.75*0.87</f>
        <v>#REF!</v>
      </c>
      <c r="E10" s="84" t="e">
        <f>'BAR BB| Open rates'!#REF!*0.75*0.87</f>
        <v>#REF!</v>
      </c>
    </row>
    <row r="11" spans="1:5" s="11" customFormat="1" x14ac:dyDescent="0.2">
      <c r="A11" s="42">
        <v>2</v>
      </c>
      <c r="B11" s="84" t="e">
        <f>'BAR BB| Open rates'!#REF!*0.75*0.87</f>
        <v>#REF!</v>
      </c>
      <c r="C11" s="84" t="e">
        <f>'BAR BB| Open rates'!#REF!*0.75*0.87</f>
        <v>#REF!</v>
      </c>
      <c r="D11" s="84" t="e">
        <f>'BAR BB| Open rates'!#REF!*0.75*0.87</f>
        <v>#REF!</v>
      </c>
      <c r="E11" s="84" t="e">
        <f>'BAR BB| Open rates'!#REF!*0.75*0.87</f>
        <v>#REF!</v>
      </c>
    </row>
    <row r="12" spans="1:5" s="11" customFormat="1" x14ac:dyDescent="0.2">
      <c r="A12" s="33" t="s">
        <v>151</v>
      </c>
      <c r="B12" s="84"/>
      <c r="C12" s="84"/>
      <c r="D12" s="84"/>
      <c r="E12" s="84"/>
    </row>
    <row r="13" spans="1:5" s="11" customFormat="1" x14ac:dyDescent="0.2">
      <c r="A13" s="42">
        <v>1</v>
      </c>
      <c r="B13" s="84" t="e">
        <f>'BAR BB| Open rates'!#REF!*0.75*0.87</f>
        <v>#REF!</v>
      </c>
      <c r="C13" s="84" t="e">
        <f>'BAR BB| Open rates'!#REF!*0.75*0.87</f>
        <v>#REF!</v>
      </c>
      <c r="D13" s="84" t="e">
        <f>'BAR BB| Open rates'!#REF!*0.75*0.87</f>
        <v>#REF!</v>
      </c>
      <c r="E13" s="84" t="e">
        <f>'BAR BB| Open rates'!#REF!*0.75*0.87</f>
        <v>#REF!</v>
      </c>
    </row>
    <row r="14" spans="1:5" s="11" customFormat="1" x14ac:dyDescent="0.2">
      <c r="A14" s="42">
        <v>2</v>
      </c>
      <c r="B14" s="84" t="e">
        <f>'BAR BB| Open rates'!#REF!*0.75*0.87</f>
        <v>#REF!</v>
      </c>
      <c r="C14" s="84" t="e">
        <f>'BAR BB| Open rates'!#REF!*0.75*0.87</f>
        <v>#REF!</v>
      </c>
      <c r="D14" s="84" t="e">
        <f>'BAR BB| Open rates'!#REF!*0.75*0.87</f>
        <v>#REF!</v>
      </c>
      <c r="E14" s="84" t="e">
        <f>'BAR BB| Open rates'!#REF!*0.75*0.87</f>
        <v>#REF!</v>
      </c>
    </row>
    <row r="15" spans="1:5" x14ac:dyDescent="0.2">
      <c r="A15" s="123"/>
    </row>
    <row r="16" spans="1:5" x14ac:dyDescent="0.2">
      <c r="A16" s="223" t="s">
        <v>157</v>
      </c>
    </row>
    <row r="17" spans="1:1" x14ac:dyDescent="0.2">
      <c r="A17" s="223"/>
    </row>
    <row r="18" spans="1:1" s="11" customFormat="1" ht="12.75" customHeight="1" x14ac:dyDescent="0.2"/>
    <row r="19" spans="1:1" x14ac:dyDescent="0.2">
      <c r="A19" s="156" t="s">
        <v>80</v>
      </c>
    </row>
    <row r="20" spans="1:1" ht="27" customHeight="1" x14ac:dyDescent="0.2">
      <c r="A20" s="152" t="s">
        <v>289</v>
      </c>
    </row>
    <row r="21" spans="1:1" ht="24" x14ac:dyDescent="0.2">
      <c r="A21" s="152" t="s">
        <v>288</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24" t="s">
        <v>223</v>
      </c>
    </row>
    <row r="33" spans="1:1" x14ac:dyDescent="0.2">
      <c r="A33" s="225"/>
    </row>
    <row r="34" spans="1:1" x14ac:dyDescent="0.2">
      <c r="A34" s="225"/>
    </row>
    <row r="35" spans="1:1" x14ac:dyDescent="0.2">
      <c r="A35" s="225"/>
    </row>
    <row r="36" spans="1:1" x14ac:dyDescent="0.2">
      <c r="A36" s="225"/>
    </row>
    <row r="37" spans="1:1" x14ac:dyDescent="0.2">
      <c r="A37" s="225"/>
    </row>
    <row r="38" spans="1:1" x14ac:dyDescent="0.2">
      <c r="A38" s="225"/>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ht="21.75" customHeight="1" x14ac:dyDescent="0.2">
      <c r="A46" s="139"/>
    </row>
    <row r="47" spans="1:1" ht="21.75" customHeight="1" x14ac:dyDescent="0.2">
      <c r="A47" s="171" t="s">
        <v>195</v>
      </c>
    </row>
    <row r="48" spans="1:1" ht="21.75" customHeight="1" x14ac:dyDescent="0.2">
      <c r="A48" s="139"/>
    </row>
    <row r="49" spans="1:1" ht="21.75"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8" width="9.5703125" style="106" customWidth="1"/>
  </cols>
  <sheetData>
    <row r="1" spans="1:198" ht="24" x14ac:dyDescent="0.2">
      <c r="A1" s="47" t="s">
        <v>50</v>
      </c>
    </row>
    <row r="2" spans="1:198" ht="25.5" customHeight="1" x14ac:dyDescent="0.2">
      <c r="A2" s="132" t="s">
        <v>197</v>
      </c>
    </row>
    <row r="3" spans="1:198" x14ac:dyDescent="0.2">
      <c r="A3" s="132" t="s">
        <v>240</v>
      </c>
    </row>
    <row r="4" spans="1:198" ht="21.75" customHeight="1" x14ac:dyDescent="0.2">
      <c r="A4" s="74" t="s">
        <v>52</v>
      </c>
      <c r="B4" s="73" t="e">
        <f>'Stay&amp;Get 4=3 | FIT18'!B4</f>
        <v>#REF!</v>
      </c>
      <c r="C4" s="73" t="e">
        <f>'Stay&amp;Get 4=3 | FIT18'!C4</f>
        <v>#REF!</v>
      </c>
      <c r="D4" s="73" t="e">
        <f>'Stay&amp;Get 4=3 | FIT18'!D4</f>
        <v>#REF!</v>
      </c>
      <c r="E4" s="73" t="e">
        <f>'Stay&amp;Get 4=3 | FIT18'!E4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row>
    <row r="5" spans="1:198" ht="21.75" customHeight="1" x14ac:dyDescent="0.2">
      <c r="A5" s="74"/>
      <c r="B5" s="73" t="e">
        <f>'Stay&amp;Get 4=3 | FIT18'!B5</f>
        <v>#REF!</v>
      </c>
      <c r="C5" s="73" t="e">
        <f>'Stay&amp;Get 4=3 | FIT18'!C5</f>
        <v>#REF!</v>
      </c>
      <c r="D5" s="73" t="e">
        <f>'Stay&amp;Get 4=3 | FIT18'!D5</f>
        <v>#REF!</v>
      </c>
      <c r="E5" s="73" t="e">
        <f>'Stay&amp;Get 4=3 | FIT18'!E5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row>
    <row r="6" spans="1:198" s="11" customFormat="1" x14ac:dyDescent="0.2">
      <c r="A6" s="33" t="s">
        <v>53</v>
      </c>
      <c r="B6" s="136"/>
      <c r="C6" s="136"/>
      <c r="D6" s="178"/>
      <c r="E6" s="178"/>
      <c r="F6" s="177"/>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row>
    <row r="7" spans="1:198" s="11" customFormat="1" x14ac:dyDescent="0.2">
      <c r="A7" s="42">
        <v>1</v>
      </c>
      <c r="B7" s="84" t="e">
        <f>'BAR BB| Open rates'!#REF!*0.75*0.87+25</f>
        <v>#REF!</v>
      </c>
      <c r="C7" s="84" t="e">
        <f>'BAR BB| Open rates'!#REF!*0.75*0.87+25</f>
        <v>#REF!</v>
      </c>
      <c r="D7" s="84" t="e">
        <f>'BAR BB| Open rates'!#REF!*0.75*0.87+25</f>
        <v>#REF!</v>
      </c>
      <c r="E7" s="84" t="e">
        <f>'BAR BB| Open rates'!#REF!*0.75*0.87+25</f>
        <v>#REF!</v>
      </c>
      <c r="F7" s="177"/>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row>
    <row r="8" spans="1:198" s="11" customFormat="1" x14ac:dyDescent="0.2">
      <c r="A8" s="42">
        <v>2</v>
      </c>
      <c r="B8" s="84" t="e">
        <f>'BAR BB| Open rates'!#REF!*0.75*0.87+25</f>
        <v>#REF!</v>
      </c>
      <c r="C8" s="84" t="e">
        <f>'BAR BB| Open rates'!#REF!*0.75*0.87+25</f>
        <v>#REF!</v>
      </c>
      <c r="D8" s="84" t="e">
        <f>'BAR BB| Open rates'!#REF!*0.75*0.87+25</f>
        <v>#REF!</v>
      </c>
      <c r="E8" s="84" t="e">
        <f>'BAR BB| Open rates'!#REF!*0.75*0.87+25</f>
        <v>#REF!</v>
      </c>
      <c r="F8" s="177"/>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row>
    <row r="9" spans="1:198" s="11" customFormat="1" x14ac:dyDescent="0.2">
      <c r="A9" s="33" t="s">
        <v>54</v>
      </c>
      <c r="B9" s="84"/>
      <c r="C9" s="84"/>
      <c r="D9" s="84"/>
      <c r="E9" s="84"/>
      <c r="F9" s="177"/>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row>
    <row r="10" spans="1:198" s="11" customFormat="1" x14ac:dyDescent="0.2">
      <c r="A10" s="42">
        <v>1</v>
      </c>
      <c r="B10" s="84" t="e">
        <f>'BAR BB| Open rates'!#REF!*0.75*0.87+25</f>
        <v>#REF!</v>
      </c>
      <c r="C10" s="84" t="e">
        <f>'BAR BB| Open rates'!#REF!*0.75*0.87+25</f>
        <v>#REF!</v>
      </c>
      <c r="D10" s="84" t="e">
        <f>'BAR BB| Open rates'!#REF!*0.75*0.87+25</f>
        <v>#REF!</v>
      </c>
      <c r="E10" s="84" t="e">
        <f>'BAR BB| Open rates'!#REF!*0.75*0.87+25</f>
        <v>#REF!</v>
      </c>
      <c r="F10" s="177"/>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row>
    <row r="11" spans="1:198" s="11" customFormat="1" x14ac:dyDescent="0.2">
      <c r="A11" s="42">
        <v>2</v>
      </c>
      <c r="B11" s="84" t="e">
        <f>'BAR BB| Open rates'!#REF!*0.75*0.87+25</f>
        <v>#REF!</v>
      </c>
      <c r="C11" s="84" t="e">
        <f>'BAR BB| Open rates'!#REF!*0.75*0.87+25</f>
        <v>#REF!</v>
      </c>
      <c r="D11" s="84" t="e">
        <f>'BAR BB| Open rates'!#REF!*0.75*0.87+25</f>
        <v>#REF!</v>
      </c>
      <c r="E11" s="84" t="e">
        <f>'BAR BB| Open rates'!#REF!*0.75*0.87+25</f>
        <v>#REF!</v>
      </c>
      <c r="F11" s="177"/>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row>
    <row r="12" spans="1:198" s="11" customFormat="1" x14ac:dyDescent="0.2">
      <c r="A12" s="33" t="s">
        <v>151</v>
      </c>
      <c r="B12" s="84"/>
      <c r="C12" s="84"/>
      <c r="D12" s="84"/>
      <c r="E12" s="84"/>
      <c r="F12" s="177"/>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row>
    <row r="13" spans="1:198" s="11" customFormat="1" x14ac:dyDescent="0.2">
      <c r="A13" s="42">
        <v>1</v>
      </c>
      <c r="B13" s="84" t="e">
        <f>'BAR BB| Open rates'!#REF!*0.75*0.87+25</f>
        <v>#REF!</v>
      </c>
      <c r="C13" s="84" t="e">
        <f>'BAR BB| Open rates'!#REF!*0.75*0.87+25</f>
        <v>#REF!</v>
      </c>
      <c r="D13" s="84" t="e">
        <f>'BAR BB| Open rates'!#REF!*0.75*0.87+25</f>
        <v>#REF!</v>
      </c>
      <c r="E13" s="84" t="e">
        <f>'BAR BB| Open rates'!#REF!*0.75*0.87+25</f>
        <v>#REF!</v>
      </c>
      <c r="F13" s="177"/>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row>
    <row r="14" spans="1:198" s="11" customFormat="1" x14ac:dyDescent="0.2">
      <c r="A14" s="42">
        <v>2</v>
      </c>
      <c r="B14" s="84" t="e">
        <f>'BAR BB| Open rates'!#REF!*0.75*0.87+25</f>
        <v>#REF!</v>
      </c>
      <c r="C14" s="84" t="e">
        <f>'BAR BB| Open rates'!#REF!*0.75*0.87+25</f>
        <v>#REF!</v>
      </c>
      <c r="D14" s="84" t="e">
        <f>'BAR BB| Open rates'!#REF!*0.75*0.87+25</f>
        <v>#REF!</v>
      </c>
      <c r="E14" s="84" t="e">
        <f>'BAR BB| Open rates'!#REF!*0.75*0.87+25</f>
        <v>#REF!</v>
      </c>
      <c r="F14" s="177"/>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row>
    <row r="15" spans="1:198" x14ac:dyDescent="0.2">
      <c r="A15" s="123"/>
      <c r="F15" s="177"/>
    </row>
    <row r="16" spans="1:198" x14ac:dyDescent="0.2">
      <c r="A16" s="223" t="s">
        <v>157</v>
      </c>
      <c r="B16"/>
      <c r="C16"/>
      <c r="D16"/>
      <c r="E16"/>
      <c r="F16" s="177"/>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row>
    <row r="17" spans="1:198" x14ac:dyDescent="0.2">
      <c r="A17" s="223"/>
      <c r="B17"/>
      <c r="C17"/>
      <c r="D17"/>
      <c r="E17"/>
      <c r="F17" s="17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row>
    <row r="18" spans="1:198" s="11" customFormat="1" ht="12.75" customHeight="1" x14ac:dyDescent="0.2"/>
    <row r="19" spans="1:198"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row>
    <row r="20" spans="1:198" ht="24" x14ac:dyDescent="0.2">
      <c r="A20" s="152" t="s">
        <v>289</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row>
    <row r="21" spans="1:198" ht="24" x14ac:dyDescent="0.2">
      <c r="A21" s="152" t="s">
        <v>288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row>
    <row r="22" spans="1:198"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row>
    <row r="23" spans="1:198"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row>
    <row r="24" spans="1:198" s="155" customFormat="1" ht="35.25" customHeight="1" x14ac:dyDescent="0.2">
      <c r="A24" s="138" t="s">
        <v>163</v>
      </c>
    </row>
    <row r="25" spans="1:198" s="155" customFormat="1" ht="35.25" customHeight="1" x14ac:dyDescent="0.2">
      <c r="A25" s="150" t="s">
        <v>188</v>
      </c>
    </row>
    <row r="26" spans="1:198" s="155" customFormat="1" ht="35.25" customHeight="1" x14ac:dyDescent="0.2">
      <c r="A26" s="138" t="s">
        <v>164</v>
      </c>
    </row>
    <row r="27" spans="1:198" s="155" customFormat="1" ht="13.5" customHeight="1" x14ac:dyDescent="0.2">
      <c r="A27" s="138" t="s">
        <v>165</v>
      </c>
    </row>
    <row r="28" spans="1:198" s="155" customFormat="1" ht="35.25" customHeight="1" x14ac:dyDescent="0.2">
      <c r="A28" s="138" t="s">
        <v>162</v>
      </c>
    </row>
    <row r="29" spans="1:198"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row>
    <row r="30" spans="1:198"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row>
    <row r="31" spans="1:198"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row>
    <row r="32" spans="1:198" x14ac:dyDescent="0.2">
      <c r="A32" s="22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row>
    <row r="33" spans="1:198" x14ac:dyDescent="0.2">
      <c r="A33" s="2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row>
    <row r="34" spans="1:198" x14ac:dyDescent="0.2">
      <c r="A34" s="2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row>
    <row r="35" spans="1:198" x14ac:dyDescent="0.2">
      <c r="A35" s="2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row>
    <row r="36" spans="1:198" x14ac:dyDescent="0.2">
      <c r="A36" s="2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row>
    <row r="37" spans="1:198" x14ac:dyDescent="0.2">
      <c r="A37" s="2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row>
    <row r="38" spans="1:198" x14ac:dyDescent="0.2">
      <c r="A38" s="2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row>
    <row r="39" spans="1:198" x14ac:dyDescent="0.2">
      <c r="A39" s="2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row>
    <row r="40" spans="1:198" x14ac:dyDescent="0.2">
      <c r="A40" s="2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row>
    <row r="41" spans="1:198" x14ac:dyDescent="0.2">
      <c r="A41" s="2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row>
    <row r="42" spans="1:198" x14ac:dyDescent="0.2">
      <c r="A42" s="2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row>
    <row r="43" spans="1:198" x14ac:dyDescent="0.2">
      <c r="A43" s="2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row>
    <row r="44" spans="1:198" x14ac:dyDescent="0.2">
      <c r="A44" s="2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row>
    <row r="45" spans="1:198" x14ac:dyDescent="0.2">
      <c r="A45" s="2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row>
    <row r="46" spans="1:198"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row>
    <row r="47" spans="1:198" ht="24.75"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row>
    <row r="48" spans="1:198"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row>
    <row r="49" spans="1:198" ht="24.75"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row>
    <row r="50" spans="1:198"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row>
    <row r="51" spans="1:198"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row>
    <row r="52" spans="1:198"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row>
    <row r="53" spans="1:198"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row>
    <row r="54" spans="1:198"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row>
    <row r="55" spans="1:198"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row>
    <row r="56" spans="1:198"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row>
    <row r="57" spans="1:198"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row>
    <row r="58" spans="1:198"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row>
    <row r="59" spans="1:198"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row>
    <row r="60" spans="1:198"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row>
    <row r="61" spans="1:198"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row>
    <row r="62" spans="1:198"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row>
    <row r="63" spans="1:198"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row>
    <row r="64" spans="1:198"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row>
    <row r="65" spans="1:198"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row>
    <row r="66" spans="1:198"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row>
    <row r="67" spans="1:198"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row>
    <row r="68" spans="1:198"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row>
    <row r="69" spans="1:198"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row>
    <row r="70" spans="1:198"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row>
    <row r="71" spans="1:198"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row>
    <row r="72" spans="1:198"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row>
    <row r="73" spans="1:198"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row>
    <row r="74" spans="1:198"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row>
    <row r="75" spans="1:198"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row>
    <row r="76" spans="1:198"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row>
    <row r="77" spans="1:198"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row>
    <row r="78" spans="1:198"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row>
    <row r="79" spans="1:198"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row>
    <row r="80" spans="1:198"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row>
    <row r="81" spans="1:198"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row>
    <row r="82" spans="1:198"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row>
    <row r="83" spans="1:198"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row>
    <row r="84" spans="1:198"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row>
    <row r="85" spans="1:198"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row>
    <row r="86" spans="1:198"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row>
    <row r="87" spans="1:198"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row>
    <row r="88" spans="1:198"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row>
    <row r="90" spans="1:198"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row>
    <row r="91" spans="1:198"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row>
    <row r="92" spans="1:198"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row>
    <row r="93" spans="1:198"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row>
    <row r="94" spans="1:198"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row>
    <row r="95" spans="1:198"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row>
    <row r="96" spans="1:198"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row>
    <row r="97" spans="1:198"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row>
    <row r="98" spans="1:198"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row>
    <row r="99" spans="1:198"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row>
    <row r="100" spans="1:198"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row>
    <row r="101" spans="1:198"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row>
    <row r="102" spans="1:198"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row>
    <row r="103" spans="1:198"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row>
    <row r="104" spans="1:198"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row>
    <row r="105" spans="1:19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row>
    <row r="106" spans="1:19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row>
    <row r="107" spans="1:19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row>
    <row r="108" spans="1:19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row>
    <row r="109" spans="1:19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row>
    <row r="110" spans="1:19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row>
    <row r="111" spans="1:19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row>
    <row r="112" spans="1:19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row>
    <row r="113" spans="1:19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row>
    <row r="114" spans="1:19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row>
    <row r="115" spans="1:19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row>
    <row r="116" spans="1:19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row>
    <row r="117" spans="1:19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row>
    <row r="118" spans="1:19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row>
    <row r="119" spans="1:19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row>
    <row r="120" spans="1:19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row>
    <row r="121" spans="1:19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row>
    <row r="122" spans="1:19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row>
    <row r="123" spans="1:19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row>
    <row r="124" spans="1:19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row>
    <row r="125" spans="1:19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row>
    <row r="126" spans="1:19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row>
    <row r="127" spans="1:19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row>
    <row r="128" spans="1:19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row>
    <row r="129" spans="1:19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row>
    <row r="130" spans="1:19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row>
    <row r="131" spans="1:19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row>
    <row r="132" spans="1:19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row>
    <row r="133" spans="1:19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row>
    <row r="134" spans="1:19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row>
    <row r="135" spans="1:19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row>
    <row r="136" spans="1:19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row>
    <row r="137" spans="1:19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row>
    <row r="138" spans="1:19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row>
    <row r="139" spans="1:19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row>
    <row r="140" spans="1:19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row>
    <row r="141" spans="1:19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row>
    <row r="142" spans="1:19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row>
    <row r="143" spans="1:19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row>
    <row r="144" spans="1:19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row>
    <row r="145" spans="1:19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row>
    <row r="146" spans="1:19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row>
    <row r="147" spans="1:19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row>
    <row r="148" spans="1:19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row>
    <row r="149" spans="1:19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row>
    <row r="150" spans="1:19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row>
    <row r="151" spans="1:19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row>
    <row r="152" spans="1:19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row>
    <row r="153" spans="1:19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row>
    <row r="154" spans="1:19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row>
    <row r="155" spans="1:19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row>
    <row r="156" spans="1:19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2" t="s">
        <v>197</v>
      </c>
    </row>
    <row r="3" spans="1:199" x14ac:dyDescent="0.2">
      <c r="A3" s="132" t="s">
        <v>240</v>
      </c>
    </row>
    <row r="4" spans="1:199" ht="21.75" customHeight="1" x14ac:dyDescent="0.2">
      <c r="A4" s="74" t="s">
        <v>52</v>
      </c>
      <c r="B4" s="73" t="e">
        <f>'Stay&amp;Get 4=3 | FIT18+25 '!B4</f>
        <v>#REF!</v>
      </c>
      <c r="C4" s="73" t="e">
        <f>'Stay&amp;Get 4=3 | FIT18+25 '!C4</f>
        <v>#REF!</v>
      </c>
      <c r="D4" s="73" t="e">
        <f>'Stay&amp;Get 4=3 | FIT18+25 '!D4</f>
        <v>#REF!</v>
      </c>
      <c r="E4" s="73" t="e">
        <f>'Stay&amp;Get 4=3 | FIT18+25 '!E4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c r="GQ4" s="177"/>
    </row>
    <row r="5" spans="1:199" ht="21.75" customHeight="1" x14ac:dyDescent="0.2">
      <c r="A5" s="74"/>
      <c r="B5" s="73" t="e">
        <f>'Stay&amp;Get 4=3 | FIT18+25 '!B5</f>
        <v>#REF!</v>
      </c>
      <c r="C5" s="73" t="e">
        <f>'Stay&amp;Get 4=3 | FIT18+25 '!C5</f>
        <v>#REF!</v>
      </c>
      <c r="D5" s="73" t="e">
        <f>'Stay&amp;Get 4=3 | FIT18+25 '!D5</f>
        <v>#REF!</v>
      </c>
      <c r="E5" s="73" t="e">
        <f>'Stay&amp;Get 4=3 | FIT18+25 '!E5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row>
    <row r="6" spans="1:199"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row>
    <row r="7" spans="1:199" s="11" customFormat="1" x14ac:dyDescent="0.2">
      <c r="A7" s="42">
        <v>1</v>
      </c>
      <c r="B7" s="84" t="e">
        <f>'BAR BB| Open rates'!#REF!*0.75*0.87+25</f>
        <v>#REF!</v>
      </c>
      <c r="C7" s="84" t="e">
        <f>'BAR BB| Open rates'!#REF!*0.75*0.87+25</f>
        <v>#REF!</v>
      </c>
      <c r="D7" s="84" t="e">
        <f>'BAR BB| Open rates'!#REF!*0.75*0.87+25</f>
        <v>#REF!</v>
      </c>
      <c r="E7" s="84" t="e">
        <f>'BAR BB| Open rates'!#REF!*0.75*0.87+25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row>
    <row r="8" spans="1:199" s="11" customFormat="1" x14ac:dyDescent="0.2">
      <c r="A8" s="42">
        <v>2</v>
      </c>
      <c r="B8" s="84" t="e">
        <f>'BAR BB| Open rates'!#REF!*0.75*0.87+25</f>
        <v>#REF!</v>
      </c>
      <c r="C8" s="84" t="e">
        <f>'BAR BB| Open rates'!#REF!*0.75*0.87+25</f>
        <v>#REF!</v>
      </c>
      <c r="D8" s="84" t="e">
        <f>'BAR BB| Open rates'!#REF!*0.75*0.87+25</f>
        <v>#REF!</v>
      </c>
      <c r="E8" s="84" t="e">
        <f>'BAR BB| Open rates'!#REF!*0.75*0.87+25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row>
    <row r="9" spans="1:199"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row>
    <row r="10" spans="1:199" s="11" customFormat="1" x14ac:dyDescent="0.2">
      <c r="A10" s="42">
        <v>1</v>
      </c>
      <c r="B10" s="84" t="e">
        <f>'BAR BB| Open rates'!#REF!*0.75*0.87+25</f>
        <v>#REF!</v>
      </c>
      <c r="C10" s="84" t="e">
        <f>'BAR BB| Open rates'!#REF!*0.75*0.87+25</f>
        <v>#REF!</v>
      </c>
      <c r="D10" s="84" t="e">
        <f>'BAR BB| Open rates'!#REF!*0.75*0.87+25</f>
        <v>#REF!</v>
      </c>
      <c r="E10" s="84" t="e">
        <f>'BAR BB| Open rates'!#REF!*0.75*0.87+25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row>
    <row r="11" spans="1:199" s="11" customFormat="1" x14ac:dyDescent="0.2">
      <c r="A11" s="42">
        <v>2</v>
      </c>
      <c r="B11" s="84" t="e">
        <f>'BAR BB| Open rates'!#REF!*0.75*0.87+25</f>
        <v>#REF!</v>
      </c>
      <c r="C11" s="84" t="e">
        <f>'BAR BB| Open rates'!#REF!*0.75*0.87+25</f>
        <v>#REF!</v>
      </c>
      <c r="D11" s="84" t="e">
        <f>'BAR BB| Open rates'!#REF!*0.75*0.87+25</f>
        <v>#REF!</v>
      </c>
      <c r="E11" s="84" t="e">
        <f>'BAR BB| Open rates'!#REF!*0.75*0.87+25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row>
    <row r="12" spans="1:199"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row>
    <row r="13" spans="1:199" s="11" customFormat="1" x14ac:dyDescent="0.2">
      <c r="A13" s="42">
        <v>1</v>
      </c>
      <c r="B13" s="84" t="e">
        <f>'BAR BB| Open rates'!#REF!*0.75*0.87+25</f>
        <v>#REF!</v>
      </c>
      <c r="C13" s="84" t="e">
        <f>'BAR BB| Open rates'!#REF!*0.75*0.87+25</f>
        <v>#REF!</v>
      </c>
      <c r="D13" s="84" t="e">
        <f>'BAR BB| Open rates'!#REF!*0.75*0.87+25</f>
        <v>#REF!</v>
      </c>
      <c r="E13" s="84" t="e">
        <f>'BAR BB| Open rates'!#REF!*0.75*0.87+25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row>
    <row r="14" spans="1:199" s="11" customFormat="1" x14ac:dyDescent="0.2">
      <c r="A14" s="42">
        <v>2</v>
      </c>
      <c r="B14" s="84" t="e">
        <f>'BAR BB| Open rates'!#REF!*0.75*0.87+25</f>
        <v>#REF!</v>
      </c>
      <c r="C14" s="84" t="e">
        <f>'BAR BB| Open rates'!#REF!*0.75*0.87+25</f>
        <v>#REF!</v>
      </c>
      <c r="D14" s="84" t="e">
        <f>'BAR BB| Open rates'!#REF!*0.75*0.87+25</f>
        <v>#REF!</v>
      </c>
      <c r="E14" s="84" t="e">
        <f>'BAR BB| Open rates'!#REF!*0.75*0.87+25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row>
    <row r="15" spans="1:199" x14ac:dyDescent="0.2">
      <c r="A15" s="123"/>
    </row>
    <row r="16" spans="1:199"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52" t="s">
        <v>289</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52" t="s">
        <v>288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55" customFormat="1" ht="35.25" customHeight="1" x14ac:dyDescent="0.2">
      <c r="A24" s="138" t="s">
        <v>163</v>
      </c>
    </row>
    <row r="25" spans="1:199" s="155" customFormat="1" ht="35.25" customHeight="1" x14ac:dyDescent="0.2">
      <c r="A25" s="150" t="s">
        <v>188</v>
      </c>
    </row>
    <row r="26" spans="1:199" s="155" customFormat="1" ht="35.25" customHeight="1" x14ac:dyDescent="0.2">
      <c r="A26" s="138" t="s">
        <v>164</v>
      </c>
    </row>
    <row r="27" spans="1:199" s="155" customFormat="1" ht="13.5" customHeight="1" x14ac:dyDescent="0.2">
      <c r="A27" s="138" t="s">
        <v>165</v>
      </c>
    </row>
    <row r="28" spans="1:199" s="155" customFormat="1" ht="35.25" customHeight="1" x14ac:dyDescent="0.2">
      <c r="A28" s="138" t="s">
        <v>162</v>
      </c>
    </row>
    <row r="29" spans="1:199"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22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2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2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2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2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2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2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2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2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2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2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2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2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2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200" width="9.5703125" style="106" customWidth="1"/>
  </cols>
  <sheetData>
    <row r="1" spans="1:200" ht="24" x14ac:dyDescent="0.2">
      <c r="A1" s="47" t="s">
        <v>50</v>
      </c>
    </row>
    <row r="2" spans="1:200" ht="25.5" customHeight="1" x14ac:dyDescent="0.2">
      <c r="A2" s="132" t="s">
        <v>197</v>
      </c>
    </row>
    <row r="3" spans="1:200" x14ac:dyDescent="0.2">
      <c r="A3" s="132" t="s">
        <v>241</v>
      </c>
    </row>
    <row r="4" spans="1:200" ht="21.75" customHeight="1" x14ac:dyDescent="0.2">
      <c r="A4" s="74" t="s">
        <v>52</v>
      </c>
      <c r="B4" s="73" t="e">
        <f>'Stay&amp;Get 4=3 | FIT18+25 мант'!B4</f>
        <v>#REF!</v>
      </c>
      <c r="C4" s="73" t="e">
        <f>'Stay&amp;Get 4=3 | FIT18+25 мант'!C4</f>
        <v>#REF!</v>
      </c>
      <c r="D4" s="73" t="e">
        <f>'Stay&amp;Get 4=3 | FIT18+25 мант'!D4</f>
        <v>#REF!</v>
      </c>
      <c r="E4" s="73" t="e">
        <f>'Stay&amp;Get 4=3 | FIT18+25 мант'!E4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c r="GQ4" s="177"/>
      <c r="GR4" s="177"/>
    </row>
    <row r="5" spans="1:200" ht="21.75" customHeight="1" x14ac:dyDescent="0.2">
      <c r="A5" s="74"/>
      <c r="B5" s="73" t="e">
        <f>'Stay&amp;Get 4=3 | FIT18+25 мант'!B5</f>
        <v>#REF!</v>
      </c>
      <c r="C5" s="73" t="e">
        <f>'Stay&amp;Get 4=3 | FIT18+25 мант'!C5</f>
        <v>#REF!</v>
      </c>
      <c r="D5" s="73" t="e">
        <f>'Stay&amp;Get 4=3 | FIT18+25 мант'!D5</f>
        <v>#REF!</v>
      </c>
      <c r="E5" s="73" t="e">
        <f>'Stay&amp;Get 4=3 | FIT18+25 мант'!E5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row>
    <row r="6" spans="1:200"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c r="GR6" s="178"/>
    </row>
    <row r="7" spans="1:200" s="11" customFormat="1" x14ac:dyDescent="0.2">
      <c r="A7" s="42">
        <v>1</v>
      </c>
      <c r="B7" s="84" t="e">
        <f>'BAR BB| Open rates'!#REF!*0.75*0.85+35</f>
        <v>#REF!</v>
      </c>
      <c r="C7" s="84" t="e">
        <f>'BAR BB| Open rates'!#REF!*0.75*0.85+35</f>
        <v>#REF!</v>
      </c>
      <c r="D7" s="84" t="e">
        <f>'BAR BB| Open rates'!#REF!*0.75*0.85+35</f>
        <v>#REF!</v>
      </c>
      <c r="E7" s="84" t="e">
        <f>'BAR BB| Open rates'!#REF!*0.75*0.85+35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row>
    <row r="8" spans="1:200" s="11" customFormat="1" x14ac:dyDescent="0.2">
      <c r="A8" s="42">
        <v>2</v>
      </c>
      <c r="B8" s="84" t="e">
        <f>'BAR BB| Open rates'!#REF!*0.75*0.85+35</f>
        <v>#REF!</v>
      </c>
      <c r="C8" s="84" t="e">
        <f>'BAR BB| Open rates'!#REF!*0.75*0.85+35</f>
        <v>#REF!</v>
      </c>
      <c r="D8" s="84" t="e">
        <f>'BAR BB| Open rates'!#REF!*0.75*0.85+35</f>
        <v>#REF!</v>
      </c>
      <c r="E8" s="84" t="e">
        <f>'BAR BB| Open rates'!#REF!*0.75*0.85+35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row>
    <row r="9" spans="1:200"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row>
    <row r="10" spans="1:200" s="11" customFormat="1" x14ac:dyDescent="0.2">
      <c r="A10" s="42">
        <v>1</v>
      </c>
      <c r="B10" s="84" t="e">
        <f>'BAR BB| Open rates'!#REF!*0.75*0.85+35</f>
        <v>#REF!</v>
      </c>
      <c r="C10" s="84" t="e">
        <f>'BAR BB| Open rates'!#REF!*0.75*0.85+35</f>
        <v>#REF!</v>
      </c>
      <c r="D10" s="84" t="e">
        <f>'BAR BB| Open rates'!#REF!*0.75*0.85+35</f>
        <v>#REF!</v>
      </c>
      <c r="E10" s="84" t="e">
        <f>'BAR BB| Open rates'!#REF!*0.75*0.85+35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row>
    <row r="11" spans="1:200" s="11" customFormat="1" x14ac:dyDescent="0.2">
      <c r="A11" s="42">
        <v>2</v>
      </c>
      <c r="B11" s="84" t="e">
        <f>'BAR BB| Open rates'!#REF!*0.75*0.85+35</f>
        <v>#REF!</v>
      </c>
      <c r="C11" s="84" t="e">
        <f>'BAR BB| Open rates'!#REF!*0.75*0.85+35</f>
        <v>#REF!</v>
      </c>
      <c r="D11" s="84" t="e">
        <f>'BAR BB| Open rates'!#REF!*0.75*0.85+35</f>
        <v>#REF!</v>
      </c>
      <c r="E11" s="84" t="e">
        <f>'BAR BB| Open rates'!#REF!*0.75*0.85+35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row>
    <row r="12" spans="1:200"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row>
    <row r="13" spans="1:200" s="11" customFormat="1" x14ac:dyDescent="0.2">
      <c r="A13" s="42">
        <v>1</v>
      </c>
      <c r="B13" s="84" t="e">
        <f>'BAR BB| Open rates'!#REF!*0.75*0.85+35</f>
        <v>#REF!</v>
      </c>
      <c r="C13" s="84" t="e">
        <f>'BAR BB| Open rates'!#REF!*0.75*0.85+35</f>
        <v>#REF!</v>
      </c>
      <c r="D13" s="84" t="e">
        <f>'BAR BB| Open rates'!#REF!*0.75*0.85+35</f>
        <v>#REF!</v>
      </c>
      <c r="E13" s="84" t="e">
        <f>'BAR BB| Open rates'!#REF!*0.75*0.85+35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row>
    <row r="14" spans="1:200" s="11" customFormat="1" x14ac:dyDescent="0.2">
      <c r="A14" s="42">
        <v>2</v>
      </c>
      <c r="B14" s="84" t="e">
        <f>'BAR BB| Open rates'!#REF!*0.75*0.85+35</f>
        <v>#REF!</v>
      </c>
      <c r="C14" s="84" t="e">
        <f>'BAR BB| Open rates'!#REF!*0.75*0.85+35</f>
        <v>#REF!</v>
      </c>
      <c r="D14" s="84" t="e">
        <f>'BAR BB| Open rates'!#REF!*0.75*0.85+35</f>
        <v>#REF!</v>
      </c>
      <c r="E14" s="84" t="e">
        <f>'BAR BB| Open rates'!#REF!*0.75*0.85+35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row>
    <row r="15" spans="1:200" x14ac:dyDescent="0.2">
      <c r="A15" s="123"/>
    </row>
    <row r="16" spans="1:200"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11" customFormat="1" ht="12.75" customHeight="1" x14ac:dyDescent="0.2"/>
    <row r="19" spans="1:200"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ht="24" x14ac:dyDescent="0.2">
      <c r="A20" s="152" t="s">
        <v>289</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ht="24" x14ac:dyDescent="0.2">
      <c r="A21" s="152" t="s">
        <v>288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155" customFormat="1" ht="35.25" customHeight="1" x14ac:dyDescent="0.2">
      <c r="A24" s="138" t="s">
        <v>163</v>
      </c>
    </row>
    <row r="25" spans="1:200" s="155" customFormat="1" ht="35.25" customHeight="1" x14ac:dyDescent="0.2">
      <c r="A25" s="150" t="s">
        <v>188</v>
      </c>
    </row>
    <row r="26" spans="1:200" s="155" customFormat="1" ht="35.25" customHeight="1" x14ac:dyDescent="0.2">
      <c r="A26" s="138" t="s">
        <v>164</v>
      </c>
    </row>
    <row r="27" spans="1:200" s="155" customFormat="1" ht="13.5" customHeight="1" x14ac:dyDescent="0.2">
      <c r="A27" s="138" t="s">
        <v>165</v>
      </c>
    </row>
    <row r="28" spans="1:200" s="155" customFormat="1" ht="35.25" customHeight="1" x14ac:dyDescent="0.2">
      <c r="A28" s="138" t="s">
        <v>162</v>
      </c>
    </row>
    <row r="29" spans="1:200"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x14ac:dyDescent="0.2">
      <c r="A32" s="22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x14ac:dyDescent="0.2">
      <c r="A33" s="2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x14ac:dyDescent="0.2">
      <c r="A34" s="2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x14ac:dyDescent="0.2">
      <c r="A35" s="2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x14ac:dyDescent="0.2">
      <c r="A36" s="2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x14ac:dyDescent="0.2">
      <c r="A37" s="2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x14ac:dyDescent="0.2">
      <c r="A38" s="2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x14ac:dyDescent="0.2">
      <c r="A39" s="2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x14ac:dyDescent="0.2">
      <c r="A40" s="2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x14ac:dyDescent="0.2">
      <c r="A41" s="2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x14ac:dyDescent="0.2">
      <c r="A42" s="2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x14ac:dyDescent="0.2">
      <c r="A43" s="2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x14ac:dyDescent="0.2">
      <c r="A44" s="2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x14ac:dyDescent="0.2">
      <c r="A45" s="2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21"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21"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21"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21"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9"/>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2" t="s">
        <v>197</v>
      </c>
    </row>
    <row r="3" spans="1:5" x14ac:dyDescent="0.2">
      <c r="A3" s="132" t="s">
        <v>185</v>
      </c>
    </row>
    <row r="4" spans="1:5" ht="21.75" customHeight="1" x14ac:dyDescent="0.2">
      <c r="A4" s="74" t="s">
        <v>52</v>
      </c>
      <c r="B4" s="73" t="e">
        <f>'Stay&amp;Get 4=3 | FIT20+35 мант '!B4</f>
        <v>#REF!</v>
      </c>
      <c r="C4" s="73" t="e">
        <f>'Stay&amp;Get 4=3 | FIT20+35 мант '!C4</f>
        <v>#REF!</v>
      </c>
      <c r="D4" s="73" t="e">
        <f>'Stay&amp;Get 4=3 | FIT20+35 мант '!D4</f>
        <v>#REF!</v>
      </c>
      <c r="E4" s="73" t="e">
        <f>'Stay&amp;Get 4=3 | FIT20+35 мант '!E4</f>
        <v>#REF!</v>
      </c>
    </row>
    <row r="5" spans="1:5" ht="21.75" customHeight="1" x14ac:dyDescent="0.2">
      <c r="A5" s="74"/>
      <c r="B5" s="73" t="e">
        <f>'Stay&amp;Get 4=3 | FIT20+35 мант '!B5</f>
        <v>#REF!</v>
      </c>
      <c r="C5" s="73" t="e">
        <f>'Stay&amp;Get 4=3 | FIT20+35 мант '!C5</f>
        <v>#REF!</v>
      </c>
      <c r="D5" s="73" t="e">
        <f>'Stay&amp;Get 4=3 | FIT20+35 мант '!D5</f>
        <v>#REF!</v>
      </c>
      <c r="E5" s="73" t="e">
        <f>'Stay&amp;Get 4=3 | FIT20+35 мант '!E5</f>
        <v>#REF!</v>
      </c>
    </row>
    <row r="6" spans="1:5" s="11" customFormat="1" x14ac:dyDescent="0.2">
      <c r="A6" s="33" t="s">
        <v>53</v>
      </c>
      <c r="B6" s="136"/>
      <c r="C6" s="136"/>
      <c r="D6" s="136"/>
      <c r="E6" s="136"/>
    </row>
    <row r="7" spans="1:5" s="11" customFormat="1" x14ac:dyDescent="0.2">
      <c r="A7" s="42">
        <v>1</v>
      </c>
      <c r="B7" s="84" t="e">
        <f>'BAR BB| Open rates'!#REF!*0.75*0.9</f>
        <v>#REF!</v>
      </c>
      <c r="C7" s="84" t="e">
        <f>'BAR BB| Open rates'!#REF!*0.75*0.9</f>
        <v>#REF!</v>
      </c>
      <c r="D7" s="84" t="e">
        <f>'BAR BB| Open rates'!#REF!*0.75*0.9</f>
        <v>#REF!</v>
      </c>
      <c r="E7" s="84" t="e">
        <f>'BAR BB| Open rates'!#REF!*0.75*0.9</f>
        <v>#REF!</v>
      </c>
    </row>
    <row r="8" spans="1:5" s="11" customFormat="1" x14ac:dyDescent="0.2">
      <c r="A8" s="42">
        <v>2</v>
      </c>
      <c r="B8" s="84" t="e">
        <f>'BAR BB| Open rates'!#REF!*0.75*0.9</f>
        <v>#REF!</v>
      </c>
      <c r="C8" s="84" t="e">
        <f>'BAR BB| Open rates'!#REF!*0.75*0.9</f>
        <v>#REF!</v>
      </c>
      <c r="D8" s="84" t="e">
        <f>'BAR BB| Open rates'!#REF!*0.75*0.9</f>
        <v>#REF!</v>
      </c>
      <c r="E8" s="84" t="e">
        <f>'BAR BB| Open rates'!#REF!*0.75*0.9</f>
        <v>#REF!</v>
      </c>
    </row>
    <row r="9" spans="1:5" s="11" customFormat="1" x14ac:dyDescent="0.2">
      <c r="A9" s="33" t="s">
        <v>54</v>
      </c>
      <c r="B9" s="84"/>
      <c r="C9" s="84"/>
      <c r="D9" s="84"/>
      <c r="E9" s="84"/>
    </row>
    <row r="10" spans="1:5" s="11" customFormat="1" x14ac:dyDescent="0.2">
      <c r="A10" s="42">
        <v>1</v>
      </c>
      <c r="B10" s="84" t="e">
        <f>'BAR BB| Open rates'!#REF!*0.75*0.9</f>
        <v>#REF!</v>
      </c>
      <c r="C10" s="84" t="e">
        <f>'BAR BB| Open rates'!#REF!*0.75*0.9</f>
        <v>#REF!</v>
      </c>
      <c r="D10" s="84" t="e">
        <f>'BAR BB| Open rates'!#REF!*0.75*0.9</f>
        <v>#REF!</v>
      </c>
      <c r="E10" s="84" t="e">
        <f>'BAR BB| Open rates'!#REF!*0.75*0.9</f>
        <v>#REF!</v>
      </c>
    </row>
    <row r="11" spans="1:5" s="11" customFormat="1" x14ac:dyDescent="0.2">
      <c r="A11" s="42">
        <v>2</v>
      </c>
      <c r="B11" s="84" t="e">
        <f>'BAR BB| Open rates'!#REF!*0.75*0.9</f>
        <v>#REF!</v>
      </c>
      <c r="C11" s="84" t="e">
        <f>'BAR BB| Open rates'!#REF!*0.75*0.9</f>
        <v>#REF!</v>
      </c>
      <c r="D11" s="84" t="e">
        <f>'BAR BB| Open rates'!#REF!*0.75*0.9</f>
        <v>#REF!</v>
      </c>
      <c r="E11" s="84" t="e">
        <f>'BAR BB| Open rates'!#REF!*0.75*0.9</f>
        <v>#REF!</v>
      </c>
    </row>
    <row r="12" spans="1:5" s="11" customFormat="1" x14ac:dyDescent="0.2">
      <c r="A12" s="33" t="s">
        <v>151</v>
      </c>
      <c r="B12" s="84"/>
      <c r="C12" s="84"/>
      <c r="D12" s="84"/>
      <c r="E12" s="84"/>
    </row>
    <row r="13" spans="1:5" s="11" customFormat="1" x14ac:dyDescent="0.2">
      <c r="A13" s="42">
        <v>1</v>
      </c>
      <c r="B13" s="84" t="e">
        <f>'BAR BB| Open rates'!#REF!*0.75*0.9</f>
        <v>#REF!</v>
      </c>
      <c r="C13" s="84" t="e">
        <f>'BAR BB| Open rates'!#REF!*0.75*0.9</f>
        <v>#REF!</v>
      </c>
      <c r="D13" s="84" t="e">
        <f>'BAR BB| Open rates'!#REF!*0.75*0.9</f>
        <v>#REF!</v>
      </c>
      <c r="E13" s="84" t="e">
        <f>'BAR BB| Open rates'!#REF!*0.75*0.9</f>
        <v>#REF!</v>
      </c>
    </row>
    <row r="14" spans="1:5" s="11" customFormat="1" x14ac:dyDescent="0.2">
      <c r="A14" s="42">
        <v>2</v>
      </c>
      <c r="B14" s="84" t="e">
        <f>'BAR BB| Open rates'!#REF!*0.75*0.9</f>
        <v>#REF!</v>
      </c>
      <c r="C14" s="84" t="e">
        <f>'BAR BB| Open rates'!#REF!*0.75*0.9</f>
        <v>#REF!</v>
      </c>
      <c r="D14" s="84" t="e">
        <f>'BAR BB| Open rates'!#REF!*0.75*0.9</f>
        <v>#REF!</v>
      </c>
      <c r="E14" s="84" t="e">
        <f>'BAR BB| Open rates'!#REF!*0.75*0.9</f>
        <v>#REF!</v>
      </c>
    </row>
    <row r="15" spans="1:5" x14ac:dyDescent="0.2">
      <c r="A15" s="123"/>
    </row>
    <row r="16" spans="1:5" x14ac:dyDescent="0.2">
      <c r="A16" s="223" t="s">
        <v>157</v>
      </c>
    </row>
    <row r="17" spans="1:1" x14ac:dyDescent="0.2">
      <c r="A17" s="223"/>
    </row>
    <row r="18" spans="1:1" s="11" customFormat="1" ht="12.75" customHeight="1" x14ac:dyDescent="0.2"/>
    <row r="19" spans="1:1" x14ac:dyDescent="0.2">
      <c r="A19" s="156" t="s">
        <v>80</v>
      </c>
    </row>
    <row r="20" spans="1:1" ht="24" x14ac:dyDescent="0.2">
      <c r="A20" s="152" t="s">
        <v>289</v>
      </c>
    </row>
    <row r="21" spans="1:1" ht="24" x14ac:dyDescent="0.2">
      <c r="A21" s="152" t="s">
        <v>288</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24" t="s">
        <v>223</v>
      </c>
    </row>
    <row r="33" spans="1:1" x14ac:dyDescent="0.2">
      <c r="A33" s="225"/>
    </row>
    <row r="34" spans="1:1" x14ac:dyDescent="0.2">
      <c r="A34" s="225"/>
    </row>
    <row r="35" spans="1:1" x14ac:dyDescent="0.2">
      <c r="A35" s="225"/>
    </row>
    <row r="36" spans="1:1" x14ac:dyDescent="0.2">
      <c r="A36" s="225"/>
    </row>
    <row r="37" spans="1:1" x14ac:dyDescent="0.2">
      <c r="A37" s="225"/>
    </row>
    <row r="38" spans="1:1" x14ac:dyDescent="0.2">
      <c r="A38" s="225"/>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ht="21" customHeight="1" x14ac:dyDescent="0.2">
      <c r="A46" s="139"/>
    </row>
    <row r="47" spans="1:1" ht="21" customHeight="1" x14ac:dyDescent="0.2">
      <c r="A47" s="171" t="s">
        <v>195</v>
      </c>
    </row>
    <row r="48" spans="1:1" ht="21" customHeight="1" x14ac:dyDescent="0.2">
      <c r="A48" s="139"/>
    </row>
    <row r="49" spans="1:1" ht="21"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98" x14ac:dyDescent="0.2">
      <c r="A81" s="106"/>
    </row>
    <row r="82" spans="1:198" x14ac:dyDescent="0.2">
      <c r="A82" s="106"/>
    </row>
    <row r="83" spans="1:198" x14ac:dyDescent="0.2">
      <c r="A83" s="106"/>
    </row>
    <row r="84" spans="1:198" x14ac:dyDescent="0.2">
      <c r="A84" s="106"/>
    </row>
    <row r="85" spans="1:198" x14ac:dyDescent="0.2">
      <c r="A85" s="106"/>
    </row>
    <row r="86" spans="1:198" x14ac:dyDescent="0.2">
      <c r="A86" s="106"/>
    </row>
    <row r="87" spans="1:198"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row>
    <row r="88" spans="1:198"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row>
    <row r="89" spans="1:198"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row>
    <row r="90" spans="1:198"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row>
    <row r="91" spans="1:198"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row>
    <row r="92" spans="1:198"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row>
    <row r="93" spans="1:198"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row>
    <row r="94" spans="1:198"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row>
    <row r="95" spans="1:198"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row>
    <row r="96" spans="1:198"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row>
    <row r="97" spans="2:198"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row>
    <row r="98" spans="2:198"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row>
    <row r="99" spans="2:198"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row>
    <row r="100" spans="2:198"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row>
    <row r="101" spans="2:198"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row>
    <row r="102" spans="2:198"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row>
    <row r="103" spans="2:198"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row>
    <row r="104" spans="2:198"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row>
    <row r="105" spans="2:198"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row>
    <row r="106" spans="2:198"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row>
    <row r="107" spans="2:198"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row>
    <row r="108" spans="2:198"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row>
    <row r="109" spans="2:198"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row>
    <row r="110" spans="2:198"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row>
    <row r="111" spans="2:198"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row>
    <row r="112" spans="2:198"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row>
    <row r="113" spans="2:198"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row>
    <row r="114" spans="2:198"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row>
    <row r="115" spans="2:198"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row>
    <row r="116" spans="2:198"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row>
    <row r="117" spans="2:198"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row>
    <row r="118" spans="2:198"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row>
    <row r="119" spans="2:198"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row>
    <row r="120" spans="2:198"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row>
    <row r="121" spans="2:198"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row>
    <row r="122" spans="2:198"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row>
    <row r="123" spans="2:198"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row>
    <row r="124" spans="2:198"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row>
    <row r="125" spans="2:198"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row>
    <row r="126" spans="2:198"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row>
    <row r="127" spans="2:198"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row>
    <row r="128" spans="2:198"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row>
    <row r="129" spans="2:198"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row>
    <row r="130" spans="2:198"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row>
    <row r="131" spans="2:198"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row>
    <row r="132" spans="2:198"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row>
    <row r="133" spans="2:198"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row>
    <row r="134" spans="2:198"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row>
    <row r="135" spans="2:198"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row>
    <row r="136" spans="2:198"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row>
    <row r="137" spans="2:198"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row>
    <row r="138" spans="2:198"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row>
    <row r="139" spans="2:198"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row>
    <row r="140" spans="2:198"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row>
    <row r="141" spans="2:198"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row>
    <row r="142" spans="2:198"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row>
    <row r="143" spans="2:198"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row>
    <row r="144" spans="2:198"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row>
    <row r="145" spans="2:198"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row>
    <row r="146" spans="2:198"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row>
    <row r="147" spans="2:198"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row>
    <row r="148" spans="2:198"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row>
    <row r="149" spans="2:198"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row>
    <row r="150" spans="2:198"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row>
    <row r="151" spans="2:198"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row>
    <row r="152" spans="2:198"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row>
    <row r="153" spans="2:198"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row>
    <row r="154" spans="2:198"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row>
    <row r="155" spans="2:198"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row>
    <row r="156" spans="2:198"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row>
    <row r="157" spans="2:198"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row>
    <row r="158" spans="2:198"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row>
    <row r="159" spans="2:198"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3"/>
  <sheetViews>
    <sheetView workbookViewId="0">
      <pane xSplit="1" topLeftCell="B1" activePane="topRight" state="frozen"/>
      <selection activeCell="A10" sqref="A10"/>
      <selection pane="topRight" activeCell="L26" sqref="L26"/>
    </sheetView>
  </sheetViews>
  <sheetFormatPr defaultRowHeight="12.75" x14ac:dyDescent="0.2"/>
  <cols>
    <col min="1" max="1" width="43.85546875" style="5" customWidth="1"/>
    <col min="2" max="3" width="9.5703125" customWidth="1"/>
    <col min="4" max="5" width="10.140625" customWidth="1"/>
  </cols>
  <sheetData>
    <row r="1" spans="1:5" ht="24" x14ac:dyDescent="0.2">
      <c r="A1" s="47" t="s">
        <v>50</v>
      </c>
    </row>
    <row r="2" spans="1:5" ht="25.5" customHeight="1" x14ac:dyDescent="0.2">
      <c r="A2" s="132" t="s">
        <v>197</v>
      </c>
    </row>
    <row r="3" spans="1:5" x14ac:dyDescent="0.2">
      <c r="A3" s="132" t="s">
        <v>161</v>
      </c>
    </row>
    <row r="4" spans="1:5" ht="21.75" customHeight="1" x14ac:dyDescent="0.2">
      <c r="A4" s="74" t="s">
        <v>52</v>
      </c>
      <c r="B4" s="73" t="e">
        <f>'Stay&amp;Get 4=3 | FIT15'!B4</f>
        <v>#REF!</v>
      </c>
      <c r="C4" s="73" t="e">
        <f>'Stay&amp;Get 4=3 | FIT15'!C4</f>
        <v>#REF!</v>
      </c>
      <c r="D4" s="73" t="e">
        <f>'Stay&amp;Get 4=3 | FIT15'!D4</f>
        <v>#REF!</v>
      </c>
      <c r="E4" s="73" t="e">
        <f>'Stay&amp;Get 4=3 | FIT15'!E4</f>
        <v>#REF!</v>
      </c>
    </row>
    <row r="5" spans="1:5" ht="21.75" customHeight="1" x14ac:dyDescent="0.2">
      <c r="A5" s="74"/>
      <c r="B5" s="73" t="e">
        <f>'Stay&amp;Get 4=3 | FIT15'!B5</f>
        <v>#REF!</v>
      </c>
      <c r="C5" s="73" t="e">
        <f>'Stay&amp;Get 4=3 | FIT15'!C5</f>
        <v>#REF!</v>
      </c>
      <c r="D5" s="73" t="e">
        <f>'Stay&amp;Get 4=3 | FIT15'!D5</f>
        <v>#REF!</v>
      </c>
      <c r="E5" s="73" t="e">
        <f>'Stay&amp;Get 4=3 | FIT15'!E5</f>
        <v>#REF!</v>
      </c>
    </row>
    <row r="6" spans="1:5" s="11" customFormat="1" x14ac:dyDescent="0.2">
      <c r="A6" s="33" t="s">
        <v>53</v>
      </c>
      <c r="B6" s="136"/>
      <c r="C6" s="136"/>
      <c r="D6" s="136"/>
      <c r="E6" s="136"/>
    </row>
    <row r="7" spans="1:5" s="11" customFormat="1" x14ac:dyDescent="0.2">
      <c r="A7" s="42">
        <v>1</v>
      </c>
      <c r="B7" s="84" t="e">
        <f>'BAR BB| Open rates'!#REF!*0.75</f>
        <v>#REF!</v>
      </c>
      <c r="C7" s="84" t="e">
        <f>'BAR BB| Open rates'!#REF!*0.75</f>
        <v>#REF!</v>
      </c>
      <c r="D7" s="84" t="e">
        <f>'BAR BB| Open rates'!#REF!*0.75</f>
        <v>#REF!</v>
      </c>
      <c r="E7" s="84" t="e">
        <f>'BAR BB| Open rates'!#REF!*0.75</f>
        <v>#REF!</v>
      </c>
    </row>
    <row r="8" spans="1:5" s="11" customFormat="1" x14ac:dyDescent="0.2">
      <c r="A8" s="42">
        <v>2</v>
      </c>
      <c r="B8" s="84" t="e">
        <f>'BAR BB| Open rates'!#REF!*0.75</f>
        <v>#REF!</v>
      </c>
      <c r="C8" s="84" t="e">
        <f>'BAR BB| Open rates'!#REF!*0.75</f>
        <v>#REF!</v>
      </c>
      <c r="D8" s="84" t="e">
        <f>'BAR BB| Open rates'!#REF!*0.75</f>
        <v>#REF!</v>
      </c>
      <c r="E8" s="84" t="e">
        <f>'BAR BB| Open rates'!#REF!*0.75</f>
        <v>#REF!</v>
      </c>
    </row>
    <row r="9" spans="1:5" s="11" customFormat="1" x14ac:dyDescent="0.2">
      <c r="A9" s="33" t="s">
        <v>54</v>
      </c>
      <c r="B9" s="84"/>
      <c r="C9" s="84"/>
      <c r="D9" s="84"/>
      <c r="E9" s="84"/>
    </row>
    <row r="10" spans="1:5" s="11" customFormat="1" x14ac:dyDescent="0.2">
      <c r="A10" s="42">
        <v>1</v>
      </c>
      <c r="B10" s="84" t="e">
        <f>'BAR BB| Open rates'!#REF!*0.75</f>
        <v>#REF!</v>
      </c>
      <c r="C10" s="84" t="e">
        <f>'BAR BB| Open rates'!#REF!*0.75</f>
        <v>#REF!</v>
      </c>
      <c r="D10" s="84" t="e">
        <f>'BAR BB| Open rates'!#REF!*0.75</f>
        <v>#REF!</v>
      </c>
      <c r="E10" s="84" t="e">
        <f>'BAR BB| Open rates'!#REF!*0.75</f>
        <v>#REF!</v>
      </c>
    </row>
    <row r="11" spans="1:5" s="11" customFormat="1" x14ac:dyDescent="0.2">
      <c r="A11" s="42">
        <v>2</v>
      </c>
      <c r="B11" s="84" t="e">
        <f>'BAR BB| Open rates'!#REF!*0.75</f>
        <v>#REF!</v>
      </c>
      <c r="C11" s="84" t="e">
        <f>'BAR BB| Open rates'!#REF!*0.75</f>
        <v>#REF!</v>
      </c>
      <c r="D11" s="84" t="e">
        <f>'BAR BB| Open rates'!#REF!*0.75</f>
        <v>#REF!</v>
      </c>
      <c r="E11" s="84" t="e">
        <f>'BAR BB| Open rates'!#REF!*0.75</f>
        <v>#REF!</v>
      </c>
    </row>
    <row r="12" spans="1:5" s="11" customFormat="1" x14ac:dyDescent="0.2">
      <c r="A12" s="33" t="s">
        <v>151</v>
      </c>
      <c r="B12" s="84"/>
      <c r="C12" s="84"/>
      <c r="D12" s="84"/>
      <c r="E12" s="84"/>
    </row>
    <row r="13" spans="1:5" s="11" customFormat="1" x14ac:dyDescent="0.2">
      <c r="A13" s="42">
        <v>1</v>
      </c>
      <c r="B13" s="84" t="e">
        <f>'BAR BB| Open rates'!#REF!*0.75</f>
        <v>#REF!</v>
      </c>
      <c r="C13" s="84" t="e">
        <f>'BAR BB| Open rates'!#REF!*0.75</f>
        <v>#REF!</v>
      </c>
      <c r="D13" s="84" t="e">
        <f>'BAR BB| Open rates'!#REF!*0.75</f>
        <v>#REF!</v>
      </c>
      <c r="E13" s="84" t="e">
        <f>'BAR BB| Open rates'!#REF!*0.75</f>
        <v>#REF!</v>
      </c>
    </row>
    <row r="14" spans="1:5" s="11" customFormat="1" x14ac:dyDescent="0.2">
      <c r="A14" s="42">
        <v>2</v>
      </c>
      <c r="B14" s="84" t="e">
        <f>'BAR BB| Open rates'!#REF!*0.75</f>
        <v>#REF!</v>
      </c>
      <c r="C14" s="84" t="e">
        <f>'BAR BB| Open rates'!#REF!*0.75</f>
        <v>#REF!</v>
      </c>
      <c r="D14" s="84" t="e">
        <f>'BAR BB| Open rates'!#REF!*0.75</f>
        <v>#REF!</v>
      </c>
      <c r="E14" s="84" t="e">
        <f>'BAR BB| Open rates'!#REF!*0.75</f>
        <v>#REF!</v>
      </c>
    </row>
    <row r="15" spans="1:5" x14ac:dyDescent="0.2">
      <c r="A15" s="123"/>
    </row>
    <row r="16" spans="1:5" x14ac:dyDescent="0.2">
      <c r="A16" s="223" t="s">
        <v>157</v>
      </c>
    </row>
    <row r="17" spans="1:1" x14ac:dyDescent="0.2">
      <c r="A17" s="223"/>
    </row>
    <row r="18" spans="1:1" s="11" customFormat="1" ht="12.75" customHeight="1" x14ac:dyDescent="0.2"/>
    <row r="19" spans="1:1" x14ac:dyDescent="0.2">
      <c r="A19" s="156" t="s">
        <v>80</v>
      </c>
    </row>
    <row r="20" spans="1:1" ht="24" x14ac:dyDescent="0.2">
      <c r="A20" s="152" t="s">
        <v>289</v>
      </c>
    </row>
    <row r="21" spans="1:1" ht="24" x14ac:dyDescent="0.2">
      <c r="A21" s="152" t="s">
        <v>288</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24" t="s">
        <v>223</v>
      </c>
    </row>
    <row r="33" spans="1:1" x14ac:dyDescent="0.2">
      <c r="A33" s="225"/>
    </row>
    <row r="34" spans="1:1" x14ac:dyDescent="0.2">
      <c r="A34" s="225"/>
    </row>
    <row r="35" spans="1:1" x14ac:dyDescent="0.2">
      <c r="A35" s="225"/>
    </row>
    <row r="36" spans="1:1" x14ac:dyDescent="0.2">
      <c r="A36" s="225"/>
    </row>
    <row r="37" spans="1:1" x14ac:dyDescent="0.2">
      <c r="A37" s="225"/>
    </row>
    <row r="38" spans="1:1" x14ac:dyDescent="0.2">
      <c r="A38" s="225"/>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ht="21" customHeight="1" x14ac:dyDescent="0.2">
      <c r="A46" s="139"/>
    </row>
    <row r="47" spans="1:1" ht="21" customHeight="1" x14ac:dyDescent="0.2">
      <c r="A47" s="171" t="s">
        <v>195</v>
      </c>
    </row>
    <row r="48" spans="1:1" ht="21" customHeight="1" x14ac:dyDescent="0.2">
      <c r="A48" s="139"/>
    </row>
    <row r="49" spans="1:1" ht="21"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5" t="s">
        <v>200</v>
      </c>
    </row>
    <row r="3" spans="1:2" ht="21.75" customHeight="1" x14ac:dyDescent="0.2">
      <c r="A3" s="132" t="s">
        <v>193</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23" t="s">
        <v>157</v>
      </c>
    </row>
    <row r="16" spans="1:2" x14ac:dyDescent="0.2">
      <c r="A16" s="223"/>
    </row>
    <row r="17" spans="1:8" x14ac:dyDescent="0.2">
      <c r="A17" s="123"/>
    </row>
    <row r="18" spans="1:8" s="11" customFormat="1" ht="18" customHeight="1" x14ac:dyDescent="0.2">
      <c r="A18" s="257" t="s">
        <v>203</v>
      </c>
      <c r="B18" s="258"/>
      <c r="C18" s="258"/>
      <c r="D18" s="258"/>
      <c r="E18" s="258"/>
      <c r="F18" s="258"/>
      <c r="G18" s="258"/>
      <c r="H18" s="258"/>
    </row>
    <row r="19" spans="1:8" s="11" customFormat="1" ht="22.5" customHeight="1" x14ac:dyDescent="0.2">
      <c r="A19" s="257"/>
      <c r="B19" s="258"/>
      <c r="C19" s="258"/>
      <c r="D19" s="258"/>
      <c r="E19" s="258"/>
      <c r="F19" s="258"/>
      <c r="G19" s="258"/>
      <c r="H19" s="258"/>
    </row>
    <row r="20" spans="1:8" s="11" customFormat="1" ht="21.75" customHeight="1" x14ac:dyDescent="0.2">
      <c r="A20" s="257"/>
      <c r="B20" s="258"/>
      <c r="C20" s="258"/>
      <c r="D20" s="258"/>
      <c r="E20" s="258"/>
      <c r="F20" s="258"/>
      <c r="G20" s="258"/>
      <c r="H20" s="258"/>
    </row>
    <row r="21" spans="1:8" s="11" customFormat="1" ht="12.75" customHeight="1" x14ac:dyDescent="0.2">
      <c r="A21" s="257"/>
      <c r="B21" s="258"/>
      <c r="C21" s="258"/>
      <c r="D21" s="258"/>
      <c r="E21" s="258"/>
      <c r="F21" s="258"/>
      <c r="G21" s="258"/>
      <c r="H21" s="258"/>
    </row>
    <row r="22" spans="1:8" ht="12.75" customHeight="1" x14ac:dyDescent="0.2">
      <c r="A22"/>
    </row>
    <row r="23" spans="1:8" x14ac:dyDescent="0.2">
      <c r="A23" s="135" t="s">
        <v>80</v>
      </c>
    </row>
    <row r="24" spans="1:8" ht="24" x14ac:dyDescent="0.2">
      <c r="A24" s="138" t="s">
        <v>201</v>
      </c>
    </row>
    <row r="25" spans="1:8" ht="24" x14ac:dyDescent="0.2">
      <c r="A25" s="138" t="s">
        <v>202</v>
      </c>
    </row>
    <row r="26" spans="1:8" x14ac:dyDescent="0.2">
      <c r="A26" s="22"/>
    </row>
    <row r="27" spans="1:8" x14ac:dyDescent="0.2">
      <c r="A27" s="137" t="s">
        <v>58</v>
      </c>
    </row>
    <row r="28" spans="1:8" ht="24" x14ac:dyDescent="0.2">
      <c r="A28" s="171" t="s">
        <v>178</v>
      </c>
    </row>
    <row r="29" spans="1:8" s="155" customFormat="1" ht="35.25" customHeight="1" x14ac:dyDescent="0.2">
      <c r="A29" s="138" t="s">
        <v>163</v>
      </c>
      <c r="B29" s="154"/>
      <c r="C29" s="154"/>
      <c r="D29" s="154"/>
      <c r="E29" s="154"/>
      <c r="F29" s="154"/>
      <c r="G29" s="154"/>
      <c r="H29" s="154"/>
    </row>
    <row r="30" spans="1:8" s="155" customFormat="1" ht="35.25" customHeight="1" x14ac:dyDescent="0.2">
      <c r="A30" s="150" t="s">
        <v>188</v>
      </c>
      <c r="B30" s="154"/>
      <c r="C30" s="154"/>
      <c r="D30" s="154"/>
      <c r="E30" s="154"/>
      <c r="F30" s="154"/>
      <c r="G30" s="154"/>
      <c r="H30" s="154"/>
    </row>
    <row r="31" spans="1:8" s="155" customFormat="1" ht="35.25" customHeight="1" x14ac:dyDescent="0.2">
      <c r="A31" s="138" t="s">
        <v>164</v>
      </c>
      <c r="B31" s="154"/>
      <c r="C31" s="154"/>
      <c r="D31" s="154"/>
      <c r="E31" s="154"/>
      <c r="F31" s="154"/>
      <c r="G31" s="154"/>
      <c r="H31" s="154"/>
    </row>
    <row r="32" spans="1:8" s="155" customFormat="1" ht="13.5" customHeight="1" x14ac:dyDescent="0.2">
      <c r="A32" s="138" t="s">
        <v>165</v>
      </c>
      <c r="B32" s="154"/>
      <c r="C32" s="154"/>
      <c r="D32" s="154"/>
      <c r="E32" s="154"/>
      <c r="F32" s="154"/>
      <c r="G32" s="154"/>
      <c r="H32" s="154"/>
    </row>
    <row r="33" spans="1:8" s="155" customFormat="1" ht="35.25" customHeight="1" x14ac:dyDescent="0.2">
      <c r="A33" s="138" t="s">
        <v>162</v>
      </c>
      <c r="B33" s="154"/>
      <c r="C33" s="154"/>
      <c r="D33" s="154"/>
      <c r="E33" s="154"/>
      <c r="F33" s="154"/>
      <c r="G33" s="154"/>
      <c r="H33" s="154"/>
    </row>
    <row r="34" spans="1:8" x14ac:dyDescent="0.2">
      <c r="A34" s="145" t="s">
        <v>102</v>
      </c>
    </row>
    <row r="35" spans="1:8" ht="24" x14ac:dyDescent="0.2">
      <c r="A35" s="145" t="s">
        <v>179</v>
      </c>
    </row>
    <row r="36" spans="1:8" ht="72" customHeight="1" x14ac:dyDescent="0.2">
      <c r="A36" s="172" t="s">
        <v>103</v>
      </c>
    </row>
    <row r="37" spans="1:8" x14ac:dyDescent="0.2">
      <c r="A37" s="146"/>
    </row>
    <row r="38" spans="1:8" ht="36" x14ac:dyDescent="0.2">
      <c r="A38" s="176" t="s">
        <v>180</v>
      </c>
    </row>
    <row r="39" spans="1:8" s="11" customFormat="1" ht="27.75" customHeight="1" x14ac:dyDescent="0.2">
      <c r="A39" s="173" t="s">
        <v>206</v>
      </c>
    </row>
    <row r="40" spans="1:8" x14ac:dyDescent="0.2">
      <c r="A40" s="13"/>
    </row>
    <row r="41" spans="1:8" x14ac:dyDescent="0.2">
      <c r="A41" s="139" t="s">
        <v>65</v>
      </c>
    </row>
    <row r="42" spans="1:8" ht="48" x14ac:dyDescent="0.2">
      <c r="A42" s="144" t="s">
        <v>104</v>
      </c>
    </row>
    <row r="43" spans="1:8" ht="36" x14ac:dyDescent="0.2">
      <c r="A43" s="144" t="s">
        <v>105</v>
      </c>
    </row>
    <row r="44" spans="1:8" x14ac:dyDescent="0.2">
      <c r="A44" s="133"/>
    </row>
    <row r="45" spans="1:8" x14ac:dyDescent="0.2">
      <c r="A45" s="133"/>
    </row>
    <row r="46" spans="1:8" ht="26.25" x14ac:dyDescent="0.2">
      <c r="A46" s="137" t="s">
        <v>204</v>
      </c>
    </row>
    <row r="47" spans="1:8" x14ac:dyDescent="0.2">
      <c r="A47" s="143"/>
    </row>
    <row r="48" spans="1:8" s="11" customFormat="1" ht="24" x14ac:dyDescent="0.2">
      <c r="A48" s="180" t="s">
        <v>220</v>
      </c>
    </row>
    <row r="49" spans="1:1" s="11" customFormat="1" x14ac:dyDescent="0.2">
      <c r="A49" s="174" t="s">
        <v>181</v>
      </c>
    </row>
    <row r="50" spans="1:1" s="11" customFormat="1" ht="12.75" customHeight="1" x14ac:dyDescent="0.2">
      <c r="A50" s="174"/>
    </row>
    <row r="51" spans="1:1" s="11" customFormat="1" x14ac:dyDescent="0.2">
      <c r="A51" s="180" t="s">
        <v>212</v>
      </c>
    </row>
    <row r="52" spans="1:1" s="11" customFormat="1" x14ac:dyDescent="0.2">
      <c r="A52" s="181" t="s">
        <v>183</v>
      </c>
    </row>
    <row r="53" spans="1:1" s="11" customFormat="1" ht="13.5" customHeight="1" x14ac:dyDescent="0.2">
      <c r="A53" s="144"/>
    </row>
    <row r="54" spans="1:1" s="11" customFormat="1" x14ac:dyDescent="0.2">
      <c r="A54" s="180" t="s">
        <v>213</v>
      </c>
    </row>
    <row r="55" spans="1:1" s="11" customFormat="1" x14ac:dyDescent="0.2">
      <c r="A55" s="181" t="s">
        <v>183</v>
      </c>
    </row>
    <row r="56" spans="1:1" s="11" customFormat="1" ht="12.75" customHeight="1" x14ac:dyDescent="0.2">
      <c r="A56" s="144"/>
    </row>
    <row r="57" spans="1:1" s="11" customFormat="1" x14ac:dyDescent="0.2">
      <c r="A57" s="180" t="s">
        <v>214</v>
      </c>
    </row>
    <row r="58" spans="1:1" s="11" customFormat="1" x14ac:dyDescent="0.2">
      <c r="A58" s="174" t="s">
        <v>183</v>
      </c>
    </row>
    <row r="59" spans="1:1" s="11" customFormat="1" x14ac:dyDescent="0.2">
      <c r="A59" s="179"/>
    </row>
    <row r="60" spans="1:1" s="11" customFormat="1" ht="23.25" customHeight="1" x14ac:dyDescent="0.2">
      <c r="A60" s="180" t="s">
        <v>215</v>
      </c>
    </row>
    <row r="61" spans="1:1" s="11" customFormat="1" x14ac:dyDescent="0.2">
      <c r="A61" s="181" t="s">
        <v>183</v>
      </c>
    </row>
    <row r="62" spans="1:1" s="11" customFormat="1" x14ac:dyDescent="0.2">
      <c r="A62" s="174"/>
    </row>
    <row r="63" spans="1:1" ht="24" x14ac:dyDescent="0.2">
      <c r="A63" s="135" t="s">
        <v>205</v>
      </c>
    </row>
    <row r="64" spans="1:1" s="11" customFormat="1" ht="24" x14ac:dyDescent="0.2">
      <c r="A64" s="180" t="s">
        <v>221</v>
      </c>
    </row>
    <row r="65" spans="1:1" s="11" customFormat="1" x14ac:dyDescent="0.2">
      <c r="A65" s="174" t="s">
        <v>182</v>
      </c>
    </row>
    <row r="66" spans="1:1" s="11" customFormat="1" x14ac:dyDescent="0.2">
      <c r="A66" s="144"/>
    </row>
    <row r="67" spans="1:1" s="11" customFormat="1" ht="30" customHeight="1" x14ac:dyDescent="0.2">
      <c r="A67" s="180" t="s">
        <v>216</v>
      </c>
    </row>
    <row r="68" spans="1:1" s="11" customFormat="1" x14ac:dyDescent="0.2">
      <c r="A68" s="174" t="s">
        <v>184</v>
      </c>
    </row>
    <row r="69" spans="1:1" s="11" customFormat="1" x14ac:dyDescent="0.2">
      <c r="A69" s="144"/>
    </row>
    <row r="70" spans="1:1" s="11" customFormat="1" x14ac:dyDescent="0.2">
      <c r="A70" s="180" t="s">
        <v>217</v>
      </c>
    </row>
    <row r="71" spans="1:1" s="11" customFormat="1" x14ac:dyDescent="0.2">
      <c r="A71" s="174" t="s">
        <v>184</v>
      </c>
    </row>
    <row r="72" spans="1:1" s="11" customFormat="1" x14ac:dyDescent="0.2">
      <c r="A72" s="144"/>
    </row>
    <row r="73" spans="1:1" s="11" customFormat="1" x14ac:dyDescent="0.2">
      <c r="A73" s="180" t="s">
        <v>218</v>
      </c>
    </row>
    <row r="74" spans="1:1" s="11" customFormat="1" x14ac:dyDescent="0.2">
      <c r="A74" s="174" t="s">
        <v>184</v>
      </c>
    </row>
    <row r="75" spans="1:1" s="11" customFormat="1" x14ac:dyDescent="0.2">
      <c r="A75" s="144"/>
    </row>
    <row r="76" spans="1:1" s="11" customFormat="1" ht="24" x14ac:dyDescent="0.2">
      <c r="A76" s="180" t="s">
        <v>219</v>
      </c>
    </row>
    <row r="77" spans="1:1" s="11" customFormat="1" x14ac:dyDescent="0.2">
      <c r="A77" s="174" t="s">
        <v>184</v>
      </c>
    </row>
    <row r="78" spans="1:1" x14ac:dyDescent="0.2">
      <c r="A78" s="143"/>
    </row>
    <row r="79" spans="1:1" x14ac:dyDescent="0.2">
      <c r="A79" s="143"/>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5" t="s">
        <v>200</v>
      </c>
    </row>
    <row r="3" spans="1:2" ht="20.25" customHeight="1" x14ac:dyDescent="0.2">
      <c r="A3" s="132" t="s">
        <v>185</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23" t="s">
        <v>157</v>
      </c>
    </row>
    <row r="16" spans="1:2" x14ac:dyDescent="0.2">
      <c r="A16" s="223"/>
    </row>
    <row r="17" spans="1:10" x14ac:dyDescent="0.2">
      <c r="A17" s="123"/>
    </row>
    <row r="18" spans="1:10" s="11" customFormat="1" ht="18" customHeight="1" x14ac:dyDescent="0.2">
      <c r="A18" s="257" t="s">
        <v>203</v>
      </c>
      <c r="B18" s="258"/>
      <c r="C18" s="258"/>
      <c r="D18" s="258"/>
      <c r="E18" s="258"/>
      <c r="F18" s="258"/>
      <c r="G18" s="258"/>
    </row>
    <row r="19" spans="1:10" s="11" customFormat="1" ht="22.5" customHeight="1" x14ac:dyDescent="0.2">
      <c r="A19" s="257"/>
      <c r="B19" s="258"/>
      <c r="C19" s="258"/>
      <c r="D19" s="258"/>
      <c r="E19" s="258"/>
      <c r="F19" s="258"/>
      <c r="G19" s="258"/>
    </row>
    <row r="20" spans="1:10" s="11" customFormat="1" ht="21.75" customHeight="1" x14ac:dyDescent="0.2">
      <c r="A20" s="257"/>
      <c r="B20" s="258"/>
      <c r="C20" s="258"/>
      <c r="D20" s="258"/>
      <c r="E20" s="258"/>
      <c r="F20" s="258"/>
      <c r="G20" s="258"/>
    </row>
    <row r="21" spans="1:10" s="11" customFormat="1" ht="12.75" customHeight="1" x14ac:dyDescent="0.2">
      <c r="A21" s="257"/>
      <c r="B21" s="258"/>
      <c r="C21" s="258"/>
      <c r="D21" s="258"/>
      <c r="E21" s="258"/>
      <c r="F21" s="258"/>
      <c r="G21" s="258"/>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1"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2" t="s">
        <v>103</v>
      </c>
    </row>
    <row r="37" spans="1:10" x14ac:dyDescent="0.2">
      <c r="A37" s="146"/>
    </row>
    <row r="38" spans="1:10" ht="36" x14ac:dyDescent="0.2">
      <c r="A38" s="176" t="s">
        <v>180</v>
      </c>
    </row>
    <row r="39" spans="1:10" s="11" customFormat="1" ht="27.75" customHeight="1" x14ac:dyDescent="0.2">
      <c r="A39" s="173"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0" t="s">
        <v>220</v>
      </c>
    </row>
    <row r="48" spans="1:10" s="11" customFormat="1" x14ac:dyDescent="0.2">
      <c r="A48" s="174" t="s">
        <v>181</v>
      </c>
    </row>
    <row r="49" spans="1:1" s="11" customFormat="1" ht="12.75" customHeight="1" x14ac:dyDescent="0.2">
      <c r="A49" s="174"/>
    </row>
    <row r="50" spans="1:1" s="11" customFormat="1" x14ac:dyDescent="0.2">
      <c r="A50" s="180" t="s">
        <v>212</v>
      </c>
    </row>
    <row r="51" spans="1:1" s="11" customFormat="1" x14ac:dyDescent="0.2">
      <c r="A51" s="181" t="s">
        <v>183</v>
      </c>
    </row>
    <row r="52" spans="1:1" s="11" customFormat="1" ht="13.5" customHeight="1" x14ac:dyDescent="0.2">
      <c r="A52" s="144"/>
    </row>
    <row r="53" spans="1:1" s="11" customFormat="1" x14ac:dyDescent="0.2">
      <c r="A53" s="180" t="s">
        <v>213</v>
      </c>
    </row>
    <row r="54" spans="1:1" s="11" customFormat="1" x14ac:dyDescent="0.2">
      <c r="A54" s="181" t="s">
        <v>183</v>
      </c>
    </row>
    <row r="55" spans="1:1" s="11" customFormat="1" ht="12.75" customHeight="1" x14ac:dyDescent="0.2">
      <c r="A55" s="144"/>
    </row>
    <row r="56" spans="1:1" s="11" customFormat="1" x14ac:dyDescent="0.2">
      <c r="A56" s="180" t="s">
        <v>214</v>
      </c>
    </row>
    <row r="57" spans="1:1" s="11" customFormat="1" x14ac:dyDescent="0.2">
      <c r="A57" s="174" t="s">
        <v>183</v>
      </c>
    </row>
    <row r="58" spans="1:1" s="11" customFormat="1" x14ac:dyDescent="0.2">
      <c r="A58" s="179"/>
    </row>
    <row r="59" spans="1:1" s="11" customFormat="1" ht="23.25" customHeight="1" x14ac:dyDescent="0.2">
      <c r="A59" s="180" t="s">
        <v>215</v>
      </c>
    </row>
    <row r="60" spans="1:1" s="11" customFormat="1" x14ac:dyDescent="0.2">
      <c r="A60" s="181" t="s">
        <v>183</v>
      </c>
    </row>
    <row r="61" spans="1:1" s="11" customFormat="1" x14ac:dyDescent="0.2">
      <c r="A61" s="174"/>
    </row>
    <row r="62" spans="1:1" ht="24" x14ac:dyDescent="0.2">
      <c r="A62" s="135" t="s">
        <v>205</v>
      </c>
    </row>
    <row r="63" spans="1:1" s="11" customFormat="1" ht="24" x14ac:dyDescent="0.2">
      <c r="A63" s="180" t="s">
        <v>221</v>
      </c>
    </row>
    <row r="64" spans="1:1" s="11" customFormat="1" x14ac:dyDescent="0.2">
      <c r="A64" s="174" t="s">
        <v>182</v>
      </c>
    </row>
    <row r="65" spans="1:1" s="11" customFormat="1" x14ac:dyDescent="0.2">
      <c r="A65" s="144"/>
    </row>
    <row r="66" spans="1:1" s="11" customFormat="1" ht="30" customHeight="1" x14ac:dyDescent="0.2">
      <c r="A66" s="180" t="s">
        <v>216</v>
      </c>
    </row>
    <row r="67" spans="1:1" s="11" customFormat="1" x14ac:dyDescent="0.2">
      <c r="A67" s="174" t="s">
        <v>184</v>
      </c>
    </row>
    <row r="68" spans="1:1" s="11" customFormat="1" x14ac:dyDescent="0.2">
      <c r="A68" s="144"/>
    </row>
    <row r="69" spans="1:1" s="11" customFormat="1" x14ac:dyDescent="0.2">
      <c r="A69" s="180" t="s">
        <v>217</v>
      </c>
    </row>
    <row r="70" spans="1:1" s="11" customFormat="1" x14ac:dyDescent="0.2">
      <c r="A70" s="174" t="s">
        <v>184</v>
      </c>
    </row>
    <row r="71" spans="1:1" s="11" customFormat="1" x14ac:dyDescent="0.2">
      <c r="A71" s="144"/>
    </row>
    <row r="72" spans="1:1" s="11" customFormat="1" x14ac:dyDescent="0.2">
      <c r="A72" s="180" t="s">
        <v>218</v>
      </c>
    </row>
    <row r="73" spans="1:1" s="11" customFormat="1" x14ac:dyDescent="0.2">
      <c r="A73" s="174" t="s">
        <v>184</v>
      </c>
    </row>
    <row r="74" spans="1:1" s="11" customFormat="1" x14ac:dyDescent="0.2">
      <c r="A74" s="144"/>
    </row>
    <row r="75" spans="1:1" s="11" customFormat="1" ht="24" x14ac:dyDescent="0.2">
      <c r="A75" s="180" t="s">
        <v>219</v>
      </c>
    </row>
    <row r="76" spans="1:1" s="11" customFormat="1" x14ac:dyDescent="0.2">
      <c r="A76" s="174"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5" t="s">
        <v>200</v>
      </c>
    </row>
    <row r="3" spans="1:2" ht="21.75" customHeight="1" x14ac:dyDescent="0.2">
      <c r="A3" s="132" t="s">
        <v>161</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23" t="s">
        <v>157</v>
      </c>
    </row>
    <row r="16" spans="1:2" x14ac:dyDescent="0.2">
      <c r="A16" s="223"/>
    </row>
    <row r="17" spans="1:10" x14ac:dyDescent="0.2">
      <c r="A17" s="123"/>
    </row>
    <row r="18" spans="1:10" s="11" customFormat="1" ht="18" customHeight="1" x14ac:dyDescent="0.2">
      <c r="A18" s="257" t="s">
        <v>203</v>
      </c>
      <c r="B18" s="258"/>
      <c r="C18" s="258"/>
      <c r="D18" s="258"/>
      <c r="E18" s="258"/>
      <c r="F18" s="258"/>
      <c r="G18" s="258"/>
    </row>
    <row r="19" spans="1:10" s="11" customFormat="1" ht="22.5" customHeight="1" x14ac:dyDescent="0.2">
      <c r="A19" s="257"/>
      <c r="B19" s="258"/>
      <c r="C19" s="258"/>
      <c r="D19" s="258"/>
      <c r="E19" s="258"/>
      <c r="F19" s="258"/>
      <c r="G19" s="258"/>
    </row>
    <row r="20" spans="1:10" s="11" customFormat="1" ht="21.75" customHeight="1" x14ac:dyDescent="0.2">
      <c r="A20" s="257"/>
      <c r="B20" s="258"/>
      <c r="C20" s="258"/>
      <c r="D20" s="258"/>
      <c r="E20" s="258"/>
      <c r="F20" s="258"/>
      <c r="G20" s="258"/>
    </row>
    <row r="21" spans="1:10" s="11" customFormat="1" ht="12.75" customHeight="1" x14ac:dyDescent="0.2">
      <c r="A21" s="257"/>
      <c r="B21" s="258"/>
      <c r="C21" s="258"/>
      <c r="D21" s="258"/>
      <c r="E21" s="258"/>
      <c r="F21" s="258"/>
      <c r="G21" s="258"/>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1"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2" t="s">
        <v>103</v>
      </c>
    </row>
    <row r="37" spans="1:10" x14ac:dyDescent="0.2">
      <c r="A37" s="146"/>
    </row>
    <row r="38" spans="1:10" ht="36" x14ac:dyDescent="0.2">
      <c r="A38" s="176" t="s">
        <v>180</v>
      </c>
    </row>
    <row r="39" spans="1:10" s="11" customFormat="1" ht="27.75" customHeight="1" x14ac:dyDescent="0.2">
      <c r="A39" s="173"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0" t="s">
        <v>220</v>
      </c>
    </row>
    <row r="48" spans="1:10" s="11" customFormat="1" x14ac:dyDescent="0.2">
      <c r="A48" s="174" t="s">
        <v>181</v>
      </c>
    </row>
    <row r="49" spans="1:1" s="11" customFormat="1" ht="12.75" customHeight="1" x14ac:dyDescent="0.2">
      <c r="A49" s="174"/>
    </row>
    <row r="50" spans="1:1" s="11" customFormat="1" x14ac:dyDescent="0.2">
      <c r="A50" s="180" t="s">
        <v>212</v>
      </c>
    </row>
    <row r="51" spans="1:1" s="11" customFormat="1" x14ac:dyDescent="0.2">
      <c r="A51" s="181" t="s">
        <v>183</v>
      </c>
    </row>
    <row r="52" spans="1:1" s="11" customFormat="1" ht="13.5" customHeight="1" x14ac:dyDescent="0.2">
      <c r="A52" s="144"/>
    </row>
    <row r="53" spans="1:1" s="11" customFormat="1" x14ac:dyDescent="0.2">
      <c r="A53" s="180" t="s">
        <v>213</v>
      </c>
    </row>
    <row r="54" spans="1:1" s="11" customFormat="1" x14ac:dyDescent="0.2">
      <c r="A54" s="181" t="s">
        <v>183</v>
      </c>
    </row>
    <row r="55" spans="1:1" s="11" customFormat="1" ht="12.75" customHeight="1" x14ac:dyDescent="0.2">
      <c r="A55" s="144"/>
    </row>
    <row r="56" spans="1:1" s="11" customFormat="1" x14ac:dyDescent="0.2">
      <c r="A56" s="180" t="s">
        <v>214</v>
      </c>
    </row>
    <row r="57" spans="1:1" s="11" customFormat="1" x14ac:dyDescent="0.2">
      <c r="A57" s="174" t="s">
        <v>183</v>
      </c>
    </row>
    <row r="58" spans="1:1" s="11" customFormat="1" x14ac:dyDescent="0.2">
      <c r="A58" s="179"/>
    </row>
    <row r="59" spans="1:1" s="11" customFormat="1" ht="23.25" customHeight="1" x14ac:dyDescent="0.2">
      <c r="A59" s="180" t="s">
        <v>215</v>
      </c>
    </row>
    <row r="60" spans="1:1" s="11" customFormat="1" x14ac:dyDescent="0.2">
      <c r="A60" s="181" t="s">
        <v>183</v>
      </c>
    </row>
    <row r="61" spans="1:1" s="11" customFormat="1" x14ac:dyDescent="0.2">
      <c r="A61" s="174"/>
    </row>
    <row r="62" spans="1:1" ht="24" x14ac:dyDescent="0.2">
      <c r="A62" s="135" t="s">
        <v>205</v>
      </c>
    </row>
    <row r="63" spans="1:1" s="11" customFormat="1" ht="24" x14ac:dyDescent="0.2">
      <c r="A63" s="180" t="s">
        <v>221</v>
      </c>
    </row>
    <row r="64" spans="1:1" s="11" customFormat="1" x14ac:dyDescent="0.2">
      <c r="A64" s="174" t="s">
        <v>182</v>
      </c>
    </row>
    <row r="65" spans="1:1" s="11" customFormat="1" x14ac:dyDescent="0.2">
      <c r="A65" s="144"/>
    </row>
    <row r="66" spans="1:1" s="11" customFormat="1" ht="30" customHeight="1" x14ac:dyDescent="0.2">
      <c r="A66" s="180" t="s">
        <v>216</v>
      </c>
    </row>
    <row r="67" spans="1:1" s="11" customFormat="1" x14ac:dyDescent="0.2">
      <c r="A67" s="174" t="s">
        <v>184</v>
      </c>
    </row>
    <row r="68" spans="1:1" s="11" customFormat="1" x14ac:dyDescent="0.2">
      <c r="A68" s="144"/>
    </row>
    <row r="69" spans="1:1" s="11" customFormat="1" x14ac:dyDescent="0.2">
      <c r="A69" s="180" t="s">
        <v>217</v>
      </c>
    </row>
    <row r="70" spans="1:1" s="11" customFormat="1" x14ac:dyDescent="0.2">
      <c r="A70" s="174" t="s">
        <v>184</v>
      </c>
    </row>
    <row r="71" spans="1:1" s="11" customFormat="1" x14ac:dyDescent="0.2">
      <c r="A71" s="144"/>
    </row>
    <row r="72" spans="1:1" s="11" customFormat="1" x14ac:dyDescent="0.2">
      <c r="A72" s="180" t="s">
        <v>218</v>
      </c>
    </row>
    <row r="73" spans="1:1" s="11" customFormat="1" x14ac:dyDescent="0.2">
      <c r="A73" s="174" t="s">
        <v>184</v>
      </c>
    </row>
    <row r="74" spans="1:1" s="11" customFormat="1" x14ac:dyDescent="0.2">
      <c r="A74" s="144"/>
    </row>
    <row r="75" spans="1:1" s="11" customFormat="1" ht="24" x14ac:dyDescent="0.2">
      <c r="A75" s="180" t="s">
        <v>219</v>
      </c>
    </row>
    <row r="76" spans="1:1" s="11" customFormat="1" x14ac:dyDescent="0.2">
      <c r="A76" s="174"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8"/>
  <sheetViews>
    <sheetView zoomScaleNormal="100" workbookViewId="0">
      <pane xSplit="1" topLeftCell="B1" activePane="topRight" state="frozen"/>
      <selection activeCell="BE26" sqref="BE26:BE27"/>
      <selection pane="topRight" activeCell="BI19" sqref="BI19"/>
    </sheetView>
  </sheetViews>
  <sheetFormatPr defaultColWidth="10.140625" defaultRowHeight="12" x14ac:dyDescent="0.2"/>
  <cols>
    <col min="1" max="1" width="42" style="1" customWidth="1"/>
    <col min="2" max="16384" width="10.140625" style="2"/>
  </cols>
  <sheetData>
    <row r="1" spans="1:61" s="5" customFormat="1" ht="25.5" customHeight="1" x14ac:dyDescent="0.2">
      <c r="A1" s="47" t="s">
        <v>50</v>
      </c>
    </row>
    <row r="2" spans="1:61" s="5" customFormat="1" ht="12.75" x14ac:dyDescent="0.2">
      <c r="A2" s="6" t="s">
        <v>186</v>
      </c>
    </row>
    <row r="3" spans="1:61" s="11" customFormat="1" ht="28.5" customHeight="1" x14ac:dyDescent="0.2">
      <c r="A3" s="74" t="s">
        <v>52</v>
      </c>
      <c r="B3" s="73">
        <f>'BAR BB| Open rates'!B3</f>
        <v>45700</v>
      </c>
      <c r="C3" s="73">
        <f>'BAR BB| Open rates'!C3</f>
        <v>45701</v>
      </c>
      <c r="D3" s="73">
        <f>'BAR BB| Open rates'!D3</f>
        <v>45702</v>
      </c>
      <c r="E3" s="73">
        <f>'BAR BB| Open rates'!E3</f>
        <v>45703</v>
      </c>
      <c r="F3" s="73">
        <f>'BAR BB| Open rates'!F3</f>
        <v>45708</v>
      </c>
      <c r="G3" s="73">
        <f>'BAR BB| Open rates'!G3</f>
        <v>45709</v>
      </c>
      <c r="H3" s="73">
        <f>'BAR BB| Open rates'!H3</f>
        <v>45710</v>
      </c>
      <c r="I3" s="73">
        <f>'BAR BB| Open rates'!I3</f>
        <v>45711</v>
      </c>
      <c r="J3" s="73">
        <f>'BAR BB| Open rates'!J3</f>
        <v>45712</v>
      </c>
      <c r="K3" s="73">
        <f>'BAR BB| Open rates'!K3</f>
        <v>45713</v>
      </c>
      <c r="L3" s="73">
        <f>'BAR BB| Open rates'!L3</f>
        <v>45714</v>
      </c>
      <c r="M3" s="73">
        <f>'BAR BB| Open rates'!M3</f>
        <v>45715</v>
      </c>
      <c r="N3" s="73">
        <f>'BAR BB| Open rates'!N3</f>
        <v>45717</v>
      </c>
      <c r="O3" s="73">
        <f>'BAR BB| Open rates'!O3</f>
        <v>45719</v>
      </c>
      <c r="P3" s="73">
        <f>'BAR BB| Open rates'!P3</f>
        <v>45723</v>
      </c>
      <c r="Q3" s="73">
        <f>'BAR BB| Open rates'!Q3</f>
        <v>45725</v>
      </c>
      <c r="R3" s="73">
        <f>'BAR BB| Open rates'!R3</f>
        <v>45727</v>
      </c>
      <c r="S3" s="73">
        <f>'BAR BB| Open rates'!S3</f>
        <v>45732</v>
      </c>
      <c r="T3" s="73">
        <f>'BAR BB| Open rates'!T3</f>
        <v>45737</v>
      </c>
      <c r="U3" s="73">
        <f>'BAR BB| Open rates'!U3</f>
        <v>45739</v>
      </c>
      <c r="V3" s="73">
        <f>'BAR BB| Open rates'!V3</f>
        <v>45746</v>
      </c>
      <c r="W3" s="73">
        <f>'BAR BB| Open rates'!W3</f>
        <v>45748</v>
      </c>
      <c r="X3" s="73">
        <f>'BAR BB| Open rates'!X3</f>
        <v>45753</v>
      </c>
      <c r="Y3" s="73">
        <f>'BAR BB| Open rates'!Y3</f>
        <v>45758</v>
      </c>
      <c r="Z3" s="73">
        <f>'BAR BB| Open rates'!Z3</f>
        <v>45760</v>
      </c>
      <c r="AA3" s="73">
        <f>'BAR BB| Open rates'!AA3</f>
        <v>45765</v>
      </c>
      <c r="AB3" s="73">
        <f>'BAR BB| Open rates'!AB3</f>
        <v>45767</v>
      </c>
      <c r="AC3" s="73">
        <f>'BAR BB| Open rates'!AC3</f>
        <v>45769</v>
      </c>
      <c r="AD3" s="73">
        <f>'BAR BB| Open rates'!AD3</f>
        <v>45772</v>
      </c>
      <c r="AE3" s="73">
        <f>'BAR BB| Open rates'!AE3</f>
        <v>45778</v>
      </c>
      <c r="AF3" s="73">
        <f>'BAR BB| Open rates'!AF3</f>
        <v>45781</v>
      </c>
      <c r="AG3" s="73">
        <f>'BAR BB| Open rates'!AG3</f>
        <v>45785</v>
      </c>
      <c r="AH3" s="73">
        <f>'BAR BB| Open rates'!AH3</f>
        <v>45788</v>
      </c>
      <c r="AI3" s="73">
        <f>'BAR BB| Open rates'!AI3</f>
        <v>45793</v>
      </c>
      <c r="AJ3" s="73">
        <f>'BAR BB| Open rates'!AJ3</f>
        <v>45795</v>
      </c>
      <c r="AK3" s="73">
        <f>'BAR BB| Open rates'!AK3</f>
        <v>45800</v>
      </c>
      <c r="AL3" s="73">
        <f>'BAR BB| Open rates'!AL3</f>
        <v>45802</v>
      </c>
      <c r="AM3" s="73">
        <f>'BAR BB| Open rates'!AM3</f>
        <v>45807</v>
      </c>
      <c r="AN3" s="73">
        <f>'BAR BB| Open rates'!AN3</f>
        <v>45809</v>
      </c>
      <c r="AO3" s="73">
        <f>'BAR BB| Open rates'!AO3</f>
        <v>45810</v>
      </c>
      <c r="AP3" s="73">
        <f>'BAR BB| Open rates'!AP3</f>
        <v>45815</v>
      </c>
      <c r="AQ3" s="73">
        <f>'BAR BB| Open rates'!AQ3</f>
        <v>45817</v>
      </c>
      <c r="AR3" s="73">
        <f>'BAR BB| Open rates'!AR3</f>
        <v>45821</v>
      </c>
      <c r="AS3" s="73">
        <f>'BAR BB| Open rates'!AS3</f>
        <v>45823</v>
      </c>
      <c r="AT3" s="73">
        <f>'BAR BB| Open rates'!AT3</f>
        <v>45828</v>
      </c>
      <c r="AU3" s="73">
        <f>'BAR BB| Open rates'!AU3</f>
        <v>45836</v>
      </c>
      <c r="AV3" s="73">
        <f>'BAR BB| Open rates'!AV3</f>
        <v>45839</v>
      </c>
      <c r="AW3" s="73">
        <f>'BAR BB| Open rates'!AW3</f>
        <v>45851</v>
      </c>
      <c r="AX3" s="73">
        <f>'BAR BB| Open rates'!AX3</f>
        <v>45852</v>
      </c>
      <c r="AY3" s="73">
        <f>'BAR BB| Open rates'!AY3</f>
        <v>45858</v>
      </c>
      <c r="AZ3" s="73">
        <f>'BAR BB| Open rates'!AZ3</f>
        <v>45863</v>
      </c>
      <c r="BA3" s="73">
        <f>'BAR BB| Open rates'!BA3</f>
        <v>45865</v>
      </c>
      <c r="BB3" s="73">
        <f>'BAR BB| Open rates'!BB3</f>
        <v>45870</v>
      </c>
      <c r="BC3" s="73">
        <f>'BAR BB| Open rates'!BC3</f>
        <v>45872</v>
      </c>
      <c r="BD3" s="73">
        <f>'BAR BB| Open rates'!BD3</f>
        <v>45877</v>
      </c>
      <c r="BE3" s="73">
        <f>'BAR BB| Open rates'!BE3</f>
        <v>45879</v>
      </c>
      <c r="BF3" s="73">
        <f>'BAR BB| Open rates'!BF3</f>
        <v>45884</v>
      </c>
      <c r="BG3" s="73">
        <f>'BAR BB| Open rates'!BG3</f>
        <v>45886</v>
      </c>
      <c r="BH3" s="73">
        <f>'BAR BB| Open rates'!BH3</f>
        <v>45891</v>
      </c>
      <c r="BI3" s="73">
        <f>'BAR BB| Open rates'!BI3</f>
        <v>45893</v>
      </c>
    </row>
    <row r="4" spans="1:61" s="11" customFormat="1" ht="28.5" customHeight="1" x14ac:dyDescent="0.2">
      <c r="A4" s="8"/>
      <c r="B4" s="73">
        <f>'BAR BB| Open rates'!B4</f>
        <v>45700</v>
      </c>
      <c r="C4" s="73">
        <f>'BAR BB| Open rates'!C4</f>
        <v>45701</v>
      </c>
      <c r="D4" s="73">
        <f>'BAR BB| Open rates'!D4</f>
        <v>45702</v>
      </c>
      <c r="E4" s="73">
        <f>'BAR BB| Open rates'!E4</f>
        <v>45707</v>
      </c>
      <c r="F4" s="73">
        <f>'BAR BB| Open rates'!F4</f>
        <v>45708</v>
      </c>
      <c r="G4" s="73">
        <f>'BAR BB| Open rates'!G4</f>
        <v>45709</v>
      </c>
      <c r="H4" s="73">
        <f>'BAR BB| Open rates'!H4</f>
        <v>45710</v>
      </c>
      <c r="I4" s="73">
        <f>'BAR BB| Open rates'!I4</f>
        <v>45711</v>
      </c>
      <c r="J4" s="73">
        <f>'BAR BB| Open rates'!J4</f>
        <v>45712</v>
      </c>
      <c r="K4" s="73">
        <f>'BAR BB| Open rates'!K4</f>
        <v>45713</v>
      </c>
      <c r="L4" s="73">
        <f>'BAR BB| Open rates'!L4</f>
        <v>45714</v>
      </c>
      <c r="M4" s="73">
        <f>'BAR BB| Open rates'!M4</f>
        <v>45716</v>
      </c>
      <c r="N4" s="73">
        <f>'BAR BB| Open rates'!N4</f>
        <v>45718</v>
      </c>
      <c r="O4" s="73">
        <f>'BAR BB| Open rates'!O4</f>
        <v>45722</v>
      </c>
      <c r="P4" s="73">
        <f>'BAR BB| Open rates'!P4</f>
        <v>45724</v>
      </c>
      <c r="Q4" s="73">
        <f>'BAR BB| Open rates'!Q4</f>
        <v>45726</v>
      </c>
      <c r="R4" s="73">
        <f>'BAR BB| Open rates'!R4</f>
        <v>45731</v>
      </c>
      <c r="S4" s="73">
        <f>'BAR BB| Open rates'!S4</f>
        <v>45736</v>
      </c>
      <c r="T4" s="73">
        <f>'BAR BB| Open rates'!T4</f>
        <v>45738</v>
      </c>
      <c r="U4" s="73">
        <f>'BAR BB| Open rates'!U4</f>
        <v>45745</v>
      </c>
      <c r="V4" s="73">
        <f>'BAR BB| Open rates'!V4</f>
        <v>45747</v>
      </c>
      <c r="W4" s="73">
        <f>'BAR BB| Open rates'!W4</f>
        <v>45752</v>
      </c>
      <c r="X4" s="73">
        <f>'BAR BB| Open rates'!X4</f>
        <v>45757</v>
      </c>
      <c r="Y4" s="73">
        <f>'BAR BB| Open rates'!Y4</f>
        <v>45759</v>
      </c>
      <c r="Z4" s="73">
        <f>'BAR BB| Open rates'!Z4</f>
        <v>45764</v>
      </c>
      <c r="AA4" s="73">
        <f>'BAR BB| Open rates'!AA4</f>
        <v>45766</v>
      </c>
      <c r="AB4" s="73">
        <f>'BAR BB| Open rates'!AB4</f>
        <v>45768</v>
      </c>
      <c r="AC4" s="73">
        <f>'BAR BB| Open rates'!AC4</f>
        <v>45771</v>
      </c>
      <c r="AD4" s="73">
        <f>'BAR BB| Open rates'!AD4</f>
        <v>45777</v>
      </c>
      <c r="AE4" s="73">
        <f>'BAR BB| Open rates'!AE4</f>
        <v>45780</v>
      </c>
      <c r="AF4" s="73">
        <f>'BAR BB| Open rates'!AF4</f>
        <v>45784</v>
      </c>
      <c r="AG4" s="73">
        <f>'BAR BB| Open rates'!AG4</f>
        <v>45787</v>
      </c>
      <c r="AH4" s="73">
        <f>'BAR BB| Open rates'!AH4</f>
        <v>45792</v>
      </c>
      <c r="AI4" s="73">
        <f>'BAR BB| Open rates'!AI4</f>
        <v>45794</v>
      </c>
      <c r="AJ4" s="73">
        <f>'BAR BB| Open rates'!AJ4</f>
        <v>45799</v>
      </c>
      <c r="AK4" s="73">
        <f>'BAR BB| Open rates'!AK4</f>
        <v>45801</v>
      </c>
      <c r="AL4" s="73">
        <f>'BAR BB| Open rates'!AL4</f>
        <v>45806</v>
      </c>
      <c r="AM4" s="73">
        <f>'BAR BB| Open rates'!AM4</f>
        <v>45808</v>
      </c>
      <c r="AN4" s="73">
        <f>'BAR BB| Open rates'!AN4</f>
        <v>45809</v>
      </c>
      <c r="AO4" s="73">
        <f>'BAR BB| Open rates'!AO4</f>
        <v>45814</v>
      </c>
      <c r="AP4" s="73">
        <f>'BAR BB| Open rates'!AP4</f>
        <v>45816</v>
      </c>
      <c r="AQ4" s="73">
        <f>'BAR BB| Open rates'!AQ4</f>
        <v>45820</v>
      </c>
      <c r="AR4" s="73">
        <f>'BAR BB| Open rates'!AR4</f>
        <v>45822</v>
      </c>
      <c r="AS4" s="73">
        <f>'BAR BB| Open rates'!AS4</f>
        <v>45827</v>
      </c>
      <c r="AT4" s="73">
        <f>'BAR BB| Open rates'!AT4</f>
        <v>45835</v>
      </c>
      <c r="AU4" s="73">
        <f>'BAR BB| Open rates'!AU4</f>
        <v>45838</v>
      </c>
      <c r="AV4" s="73">
        <f>'BAR BB| Open rates'!AV4</f>
        <v>45850</v>
      </c>
      <c r="AW4" s="73">
        <f>'BAR BB| Open rates'!AW4</f>
        <v>45851</v>
      </c>
      <c r="AX4" s="73">
        <f>'BAR BB| Open rates'!AX4</f>
        <v>45857</v>
      </c>
      <c r="AY4" s="73">
        <f>'BAR BB| Open rates'!AY4</f>
        <v>45862</v>
      </c>
      <c r="AZ4" s="73">
        <f>'BAR BB| Open rates'!AZ4</f>
        <v>45864</v>
      </c>
      <c r="BA4" s="73">
        <f>'BAR BB| Open rates'!BA4</f>
        <v>45869</v>
      </c>
      <c r="BB4" s="73">
        <f>'BAR BB| Open rates'!BB4</f>
        <v>45871</v>
      </c>
      <c r="BC4" s="73">
        <f>'BAR BB| Open rates'!BC4</f>
        <v>45876</v>
      </c>
      <c r="BD4" s="73">
        <f>'BAR BB| Open rates'!BD4</f>
        <v>45878</v>
      </c>
      <c r="BE4" s="73">
        <f>'BAR BB| Open rates'!BE4</f>
        <v>45883</v>
      </c>
      <c r="BF4" s="73">
        <f>'BAR BB| Open rates'!BF4</f>
        <v>45885</v>
      </c>
      <c r="BG4" s="73">
        <f>'BAR BB| Open rates'!BG4</f>
        <v>45890</v>
      </c>
      <c r="BH4" s="73">
        <f>'BAR BB| Open rates'!BH4</f>
        <v>45892</v>
      </c>
      <c r="BI4" s="73">
        <f>'BAR BB| Open rates'!BI4</f>
        <v>45900</v>
      </c>
    </row>
    <row r="5" spans="1:61" s="14" customFormat="1" ht="12" customHeight="1" x14ac:dyDescent="0.2">
      <c r="A5" s="33" t="s">
        <v>53</v>
      </c>
    </row>
    <row r="6" spans="1:61" s="14" customFormat="1" ht="12" customHeight="1" x14ac:dyDescent="0.2">
      <c r="A6" s="42">
        <v>1</v>
      </c>
      <c r="B6" s="84">
        <f>'BAR BB| Open rates'!B6*0.82 + 25</f>
        <v>22903</v>
      </c>
      <c r="C6" s="84">
        <f>'BAR BB| Open rates'!C6*0.82 + 25</f>
        <v>22903</v>
      </c>
      <c r="D6" s="84">
        <f>'BAR BB| Open rates'!D6*0.82 + 25</f>
        <v>22903</v>
      </c>
      <c r="E6" s="84">
        <f>'BAR BB| Open rates'!E6*0.82 + 25</f>
        <v>22903</v>
      </c>
      <c r="F6" s="84">
        <f>'BAR BB| Open rates'!F6*0.82 + 25</f>
        <v>22903</v>
      </c>
      <c r="G6" s="84">
        <f>'BAR BB| Open rates'!G6*0.82 + 25</f>
        <v>22903</v>
      </c>
      <c r="H6" s="84">
        <f>'BAR BB| Open rates'!H6*0.82 + 25</f>
        <v>19623</v>
      </c>
      <c r="I6" s="84">
        <f>'BAR BB| Open rates'!I6*0.82 + 25</f>
        <v>18803</v>
      </c>
      <c r="J6" s="84">
        <f>'BAR BB| Open rates'!J6*0.82 + 25</f>
        <v>19623</v>
      </c>
      <c r="K6" s="84">
        <f>'BAR BB| Open rates'!K6*0.82 + 25</f>
        <v>19623</v>
      </c>
      <c r="L6" s="84">
        <f>'BAR BB| Open rates'!L6*0.82 + 25</f>
        <v>15522.999999999998</v>
      </c>
      <c r="M6" s="84">
        <f>'BAR BB| Open rates'!M6*0.82 + 25</f>
        <v>17983</v>
      </c>
      <c r="N6" s="84">
        <f>'BAR BB| Open rates'!N6*0.82 + 25</f>
        <v>17983</v>
      </c>
      <c r="O6" s="84">
        <f>'BAR BB| Open rates'!O6*0.82 + 25</f>
        <v>13063</v>
      </c>
      <c r="P6" s="84">
        <f>'BAR BB| Open rates'!P6*0.82 + 25</f>
        <v>13063</v>
      </c>
      <c r="Q6" s="84">
        <f>'BAR BB| Open rates'!Q6*0.82 + 25</f>
        <v>9783</v>
      </c>
      <c r="R6" s="84">
        <f>'BAR BB| Open rates'!R6*0.82 + 25</f>
        <v>9783</v>
      </c>
      <c r="S6" s="84">
        <f>'BAR BB| Open rates'!S6*0.82 + 25</f>
        <v>7487</v>
      </c>
      <c r="T6" s="84">
        <f>'BAR BB| Open rates'!T6*0.82 + 25</f>
        <v>9783</v>
      </c>
      <c r="U6" s="84">
        <f>'BAR BB| Open rates'!U6*0.82 + 25</f>
        <v>7487</v>
      </c>
      <c r="V6" s="84">
        <f>'BAR BB| Open rates'!V6*0.82 + 25</f>
        <v>6503</v>
      </c>
      <c r="W6" s="84">
        <f>'BAR BB| Open rates'!W6*0.82 + 25</f>
        <v>6503</v>
      </c>
      <c r="X6" s="84">
        <f>'BAR BB| Open rates'!X6*0.82 + 25</f>
        <v>4617</v>
      </c>
      <c r="Y6" s="84">
        <f>'BAR BB| Open rates'!Y6*0.82 + 25</f>
        <v>5437</v>
      </c>
      <c r="Z6" s="84">
        <f>'BAR BB| Open rates'!Z6*0.82 + 25</f>
        <v>4617</v>
      </c>
      <c r="AA6" s="84">
        <f>'BAR BB| Open rates'!AA6*0.82 + 25</f>
        <v>5437</v>
      </c>
      <c r="AB6" s="84">
        <f>'BAR BB| Open rates'!AB6*0.82 + 25</f>
        <v>4617</v>
      </c>
      <c r="AC6" s="84">
        <f>'BAR BB| Open rates'!AC6*0.82 + 25</f>
        <v>4617</v>
      </c>
      <c r="AD6" s="84">
        <f>'BAR BB| Open rates'!AD6*0.82 + 25</f>
        <v>4863</v>
      </c>
      <c r="AE6" s="84">
        <f>'BAR BB| Open rates'!AE6*0.82 + 25</f>
        <v>5765</v>
      </c>
      <c r="AF6" s="84">
        <f>'BAR BB| Open rates'!AF6*0.82 + 25</f>
        <v>4617</v>
      </c>
      <c r="AG6" s="84">
        <f>'BAR BB| Open rates'!AG6*0.82 + 25</f>
        <v>5765</v>
      </c>
      <c r="AH6" s="84">
        <f>'BAR BB| Open rates'!AH6*0.82 + 25</f>
        <v>4617</v>
      </c>
      <c r="AI6" s="84">
        <f>'BAR BB| Open rates'!AI6*0.82 + 25</f>
        <v>5437</v>
      </c>
      <c r="AJ6" s="84">
        <f>'BAR BB| Open rates'!AJ6*0.82 + 25</f>
        <v>4617</v>
      </c>
      <c r="AK6" s="84">
        <f>'BAR BB| Open rates'!AK6*0.82 + 25</f>
        <v>5437</v>
      </c>
      <c r="AL6" s="84">
        <f>'BAR BB| Open rates'!AL6*0.82 + 25</f>
        <v>4617</v>
      </c>
      <c r="AM6" s="84">
        <f>'BAR BB| Open rates'!AM6*0.82 + 25</f>
        <v>7487</v>
      </c>
      <c r="AN6" s="84">
        <f>'BAR BB| Open rates'!AN6*0.82 + 25</f>
        <v>7487</v>
      </c>
      <c r="AO6" s="84">
        <f>'BAR BB| Open rates'!AO6*0.82 + 25</f>
        <v>5765</v>
      </c>
      <c r="AP6" s="84">
        <f>'BAR BB| Open rates'!AP6*0.82 + 25</f>
        <v>7487</v>
      </c>
      <c r="AQ6" s="84">
        <f>'BAR BB| Open rates'!AQ6*0.82 + 25</f>
        <v>5765</v>
      </c>
      <c r="AR6" s="84">
        <f>'BAR BB| Open rates'!AR6*0.82 + 25</f>
        <v>5765</v>
      </c>
      <c r="AS6" s="84">
        <f>'BAR BB| Open rates'!AS6*0.82 + 25</f>
        <v>4945</v>
      </c>
      <c r="AT6" s="84">
        <f>'BAR BB| Open rates'!AT6*0.82 + 25</f>
        <v>11423</v>
      </c>
      <c r="AU6" s="84">
        <f>'BAR BB| Open rates'!AU6*0.82 + 25</f>
        <v>4945</v>
      </c>
      <c r="AV6" s="84">
        <f>'BAR BB| Open rates'!AV6*0.82 + 25</f>
        <v>11423</v>
      </c>
      <c r="AW6" s="84">
        <f>'BAR BB| Open rates'!AW6*0.82 + 25</f>
        <v>11423</v>
      </c>
      <c r="AX6" s="84">
        <f>'BAR BB| Open rates'!AX6*0.82 + 25</f>
        <v>9783</v>
      </c>
      <c r="AY6" s="84">
        <f>'BAR BB| Open rates'!AY6*0.82 + 25</f>
        <v>9783</v>
      </c>
      <c r="AZ6" s="84">
        <f>'BAR BB| Open rates'!AZ6*0.82 + 25</f>
        <v>9783</v>
      </c>
      <c r="BA6" s="84">
        <f>'BAR BB| Open rates'!BA6*0.82 + 25</f>
        <v>9783</v>
      </c>
      <c r="BB6" s="84">
        <f>'BAR BB| Open rates'!BB6*0.82 + 25</f>
        <v>9783</v>
      </c>
      <c r="BC6" s="84">
        <f>'BAR BB| Open rates'!BC6*0.82 + 25</f>
        <v>9783</v>
      </c>
      <c r="BD6" s="84">
        <f>'BAR BB| Open rates'!BD6*0.82 + 25</f>
        <v>9783</v>
      </c>
      <c r="BE6" s="84">
        <f>'BAR BB| Open rates'!BE6*0.82 + 25</f>
        <v>9783</v>
      </c>
      <c r="BF6" s="84">
        <f>'BAR BB| Open rates'!BF6*0.82 + 25</f>
        <v>9783</v>
      </c>
      <c r="BG6" s="84">
        <f>'BAR BB| Open rates'!BG6*0.82 + 25</f>
        <v>8963</v>
      </c>
      <c r="BH6" s="84">
        <f>'BAR BB| Open rates'!BH6*0.82 + 25</f>
        <v>8963</v>
      </c>
      <c r="BI6" s="84">
        <f>'BAR BB| Open rates'!BI6*0.82 + 25</f>
        <v>8963</v>
      </c>
    </row>
    <row r="7" spans="1:61" s="14" customFormat="1" ht="12" customHeight="1" x14ac:dyDescent="0.2">
      <c r="A7" s="42">
        <v>2</v>
      </c>
      <c r="B7" s="84">
        <f>'BAR BB| Open rates'!B7*0.82 + 25</f>
        <v>24133</v>
      </c>
      <c r="C7" s="84">
        <f>'BAR BB| Open rates'!C7*0.82 + 25</f>
        <v>24133</v>
      </c>
      <c r="D7" s="84">
        <f>'BAR BB| Open rates'!D7*0.82 + 25</f>
        <v>24133</v>
      </c>
      <c r="E7" s="84">
        <f>'BAR BB| Open rates'!E7*0.82 + 25</f>
        <v>24133</v>
      </c>
      <c r="F7" s="84">
        <f>'BAR BB| Open rates'!F7*0.82 + 25</f>
        <v>24133</v>
      </c>
      <c r="G7" s="84">
        <f>'BAR BB| Open rates'!G7*0.82 + 25</f>
        <v>24133</v>
      </c>
      <c r="H7" s="84">
        <f>'BAR BB| Open rates'!H7*0.82 + 25</f>
        <v>20853</v>
      </c>
      <c r="I7" s="84">
        <f>'BAR BB| Open rates'!I7*0.82 + 25</f>
        <v>20033</v>
      </c>
      <c r="J7" s="84">
        <f>'BAR BB| Open rates'!J7*0.82 + 25</f>
        <v>20853</v>
      </c>
      <c r="K7" s="84">
        <f>'BAR BB| Open rates'!K7*0.82 + 25</f>
        <v>20853</v>
      </c>
      <c r="L7" s="84">
        <f>'BAR BB| Open rates'!L7*0.82 + 25</f>
        <v>16753</v>
      </c>
      <c r="M7" s="84">
        <f>'BAR BB| Open rates'!M7*0.82 + 25</f>
        <v>19213</v>
      </c>
      <c r="N7" s="84">
        <f>'BAR BB| Open rates'!N7*0.82 + 25</f>
        <v>19213</v>
      </c>
      <c r="O7" s="84">
        <f>'BAR BB| Open rates'!O7*0.82 + 25</f>
        <v>14293</v>
      </c>
      <c r="P7" s="84">
        <f>'BAR BB| Open rates'!P7*0.82 + 25</f>
        <v>14293</v>
      </c>
      <c r="Q7" s="84">
        <f>'BAR BB| Open rates'!Q7*0.82 + 25</f>
        <v>11013</v>
      </c>
      <c r="R7" s="84">
        <f>'BAR BB| Open rates'!R7*0.82 + 25</f>
        <v>11013</v>
      </c>
      <c r="S7" s="84">
        <f>'BAR BB| Open rates'!S7*0.82 + 25</f>
        <v>8717</v>
      </c>
      <c r="T7" s="84">
        <f>'BAR BB| Open rates'!T7*0.82 + 25</f>
        <v>11013</v>
      </c>
      <c r="U7" s="84">
        <f>'BAR BB| Open rates'!U7*0.82 + 25</f>
        <v>8717</v>
      </c>
      <c r="V7" s="84">
        <f>'BAR BB| Open rates'!V7*0.82 + 25</f>
        <v>7732.9999999999991</v>
      </c>
      <c r="W7" s="84">
        <f>'BAR BB| Open rates'!W7*0.82 + 25</f>
        <v>7732.9999999999991</v>
      </c>
      <c r="X7" s="84">
        <f>'BAR BB| Open rates'!X7*0.82 + 25</f>
        <v>5847</v>
      </c>
      <c r="Y7" s="84">
        <f>'BAR BB| Open rates'!Y7*0.82 + 25</f>
        <v>6667</v>
      </c>
      <c r="Z7" s="84">
        <f>'BAR BB| Open rates'!Z7*0.82 + 25</f>
        <v>5847</v>
      </c>
      <c r="AA7" s="84">
        <f>'BAR BB| Open rates'!AA7*0.82 + 25</f>
        <v>6667</v>
      </c>
      <c r="AB7" s="84">
        <f>'BAR BB| Open rates'!AB7*0.82 + 25</f>
        <v>5847</v>
      </c>
      <c r="AC7" s="84">
        <f>'BAR BB| Open rates'!AC7*0.82 + 25</f>
        <v>5847</v>
      </c>
      <c r="AD7" s="84">
        <f>'BAR BB| Open rates'!AD7*0.82 + 25</f>
        <v>6093</v>
      </c>
      <c r="AE7" s="84">
        <f>'BAR BB| Open rates'!AE7*0.82 + 25</f>
        <v>6995</v>
      </c>
      <c r="AF7" s="84">
        <f>'BAR BB| Open rates'!AF7*0.82 + 25</f>
        <v>5847</v>
      </c>
      <c r="AG7" s="84">
        <f>'BAR BB| Open rates'!AG7*0.82 + 25</f>
        <v>6995</v>
      </c>
      <c r="AH7" s="84">
        <f>'BAR BB| Open rates'!AH7*0.82 + 25</f>
        <v>5847</v>
      </c>
      <c r="AI7" s="84">
        <f>'BAR BB| Open rates'!AI7*0.82 + 25</f>
        <v>6667</v>
      </c>
      <c r="AJ7" s="84">
        <f>'BAR BB| Open rates'!AJ7*0.82 + 25</f>
        <v>5847</v>
      </c>
      <c r="AK7" s="84">
        <f>'BAR BB| Open rates'!AK7*0.82 + 25</f>
        <v>6667</v>
      </c>
      <c r="AL7" s="84">
        <f>'BAR BB| Open rates'!AL7*0.82 + 25</f>
        <v>5847</v>
      </c>
      <c r="AM7" s="84">
        <f>'BAR BB| Open rates'!AM7*0.82 + 25</f>
        <v>8717</v>
      </c>
      <c r="AN7" s="84">
        <f>'BAR BB| Open rates'!AN7*0.82 + 25</f>
        <v>8717</v>
      </c>
      <c r="AO7" s="84">
        <f>'BAR BB| Open rates'!AO7*0.82 + 25</f>
        <v>6995</v>
      </c>
      <c r="AP7" s="84">
        <f>'BAR BB| Open rates'!AP7*0.82 + 25</f>
        <v>8717</v>
      </c>
      <c r="AQ7" s="84">
        <f>'BAR BB| Open rates'!AQ7*0.82 + 25</f>
        <v>6995</v>
      </c>
      <c r="AR7" s="84">
        <f>'BAR BB| Open rates'!AR7*0.82 + 25</f>
        <v>6995</v>
      </c>
      <c r="AS7" s="84">
        <f>'BAR BB| Open rates'!AS7*0.82 + 25</f>
        <v>6175</v>
      </c>
      <c r="AT7" s="84">
        <f>'BAR BB| Open rates'!AT7*0.82 + 25</f>
        <v>12653</v>
      </c>
      <c r="AU7" s="84">
        <f>'BAR BB| Open rates'!AU7*0.82 + 25</f>
        <v>6175</v>
      </c>
      <c r="AV7" s="84">
        <f>'BAR BB| Open rates'!AV7*0.82 + 25</f>
        <v>12653</v>
      </c>
      <c r="AW7" s="84">
        <f>'BAR BB| Open rates'!AW7*0.82 + 25</f>
        <v>12653</v>
      </c>
      <c r="AX7" s="84">
        <f>'BAR BB| Open rates'!AX7*0.82 + 25</f>
        <v>11013</v>
      </c>
      <c r="AY7" s="84">
        <f>'BAR BB| Open rates'!AY7*0.82 + 25</f>
        <v>11013</v>
      </c>
      <c r="AZ7" s="84">
        <f>'BAR BB| Open rates'!AZ7*0.82 + 25</f>
        <v>11013</v>
      </c>
      <c r="BA7" s="84">
        <f>'BAR BB| Open rates'!BA7*0.82 + 25</f>
        <v>11013</v>
      </c>
      <c r="BB7" s="84">
        <f>'BAR BB| Open rates'!BB7*0.82 + 25</f>
        <v>11013</v>
      </c>
      <c r="BC7" s="84">
        <f>'BAR BB| Open rates'!BC7*0.82 + 25</f>
        <v>11013</v>
      </c>
      <c r="BD7" s="84">
        <f>'BAR BB| Open rates'!BD7*0.82 + 25</f>
        <v>11013</v>
      </c>
      <c r="BE7" s="84">
        <f>'BAR BB| Open rates'!BE7*0.82 + 25</f>
        <v>11013</v>
      </c>
      <c r="BF7" s="84">
        <f>'BAR BB| Open rates'!BF7*0.82 + 25</f>
        <v>11013</v>
      </c>
      <c r="BG7" s="84">
        <f>'BAR BB| Open rates'!BG7*0.82 + 25</f>
        <v>10193</v>
      </c>
      <c r="BH7" s="84">
        <f>'BAR BB| Open rates'!BH7*0.82 + 25</f>
        <v>10193</v>
      </c>
      <c r="BI7" s="84">
        <f>'BAR BB| Open rates'!BI7*0.82 + 25</f>
        <v>10193</v>
      </c>
    </row>
    <row r="8" spans="1:6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row>
    <row r="9" spans="1:61" s="14" customFormat="1" ht="12" customHeight="1" x14ac:dyDescent="0.2">
      <c r="A9" s="149">
        <v>1</v>
      </c>
      <c r="B9" s="84">
        <f>'BAR BB| Open rates'!B9*0.82 + 25</f>
        <v>27823</v>
      </c>
      <c r="C9" s="84">
        <f>'BAR BB| Open rates'!C9*0.82 + 25</f>
        <v>27823</v>
      </c>
      <c r="D9" s="84">
        <f>'BAR BB| Open rates'!D9*0.82 + 25</f>
        <v>27823</v>
      </c>
      <c r="E9" s="84">
        <f>'BAR BB| Open rates'!E9*0.82 + 25</f>
        <v>27823</v>
      </c>
      <c r="F9" s="84">
        <f>'BAR BB| Open rates'!F9*0.82 + 25</f>
        <v>27823</v>
      </c>
      <c r="G9" s="84">
        <f>'BAR BB| Open rates'!G9*0.82 + 25</f>
        <v>27823</v>
      </c>
      <c r="H9" s="84">
        <f>'BAR BB| Open rates'!H9*0.82 + 25</f>
        <v>24543</v>
      </c>
      <c r="I9" s="84">
        <f>'BAR BB| Open rates'!I9*0.82 + 25</f>
        <v>23723</v>
      </c>
      <c r="J9" s="84">
        <f>'BAR BB| Open rates'!J9*0.82 + 25</f>
        <v>24543</v>
      </c>
      <c r="K9" s="84">
        <f>'BAR BB| Open rates'!K9*0.82 + 25</f>
        <v>22903</v>
      </c>
      <c r="L9" s="84">
        <f>'BAR BB| Open rates'!L9*0.82 + 25</f>
        <v>18803</v>
      </c>
      <c r="M9" s="84">
        <f>'BAR BB| Open rates'!M9*0.82 + 25</f>
        <v>21263</v>
      </c>
      <c r="N9" s="84">
        <f>'BAR BB| Open rates'!N9*0.82 + 25</f>
        <v>21263</v>
      </c>
      <c r="O9" s="84">
        <f>'BAR BB| Open rates'!O9*0.82 + 25</f>
        <v>16342.999999999998</v>
      </c>
      <c r="P9" s="84">
        <f>'BAR BB| Open rates'!P9*0.82 + 25</f>
        <v>16342.999999999998</v>
      </c>
      <c r="Q9" s="84">
        <f>'BAR BB| Open rates'!Q9*0.82 + 25</f>
        <v>13063</v>
      </c>
      <c r="R9" s="84">
        <f>'BAR BB| Open rates'!R9*0.82 + 25</f>
        <v>13063</v>
      </c>
      <c r="S9" s="84">
        <f>'BAR BB| Open rates'!S9*0.82 + 25</f>
        <v>10767</v>
      </c>
      <c r="T9" s="84">
        <f>'BAR BB| Open rates'!T9*0.82 + 25</f>
        <v>13063</v>
      </c>
      <c r="U9" s="84">
        <f>'BAR BB| Open rates'!U9*0.82 + 25</f>
        <v>10767</v>
      </c>
      <c r="V9" s="84">
        <f>'BAR BB| Open rates'!V9*0.82 + 25</f>
        <v>9783</v>
      </c>
      <c r="W9" s="84">
        <f>'BAR BB| Open rates'!W9*0.82 + 25</f>
        <v>8142.9999999999991</v>
      </c>
      <c r="X9" s="84">
        <f>'BAR BB| Open rates'!X9*0.82 + 25</f>
        <v>6257</v>
      </c>
      <c r="Y9" s="84">
        <f>'BAR BB| Open rates'!Y9*0.82 + 25</f>
        <v>7077</v>
      </c>
      <c r="Z9" s="84">
        <f>'BAR BB| Open rates'!Z9*0.82 + 25</f>
        <v>6257</v>
      </c>
      <c r="AA9" s="84">
        <f>'BAR BB| Open rates'!AA9*0.82 + 25</f>
        <v>7077</v>
      </c>
      <c r="AB9" s="84">
        <f>'BAR BB| Open rates'!AB9*0.82 + 25</f>
        <v>6257</v>
      </c>
      <c r="AC9" s="84">
        <f>'BAR BB| Open rates'!AC9*0.82 + 25</f>
        <v>6257</v>
      </c>
      <c r="AD9" s="84">
        <f>'BAR BB| Open rates'!AD9*0.82 + 25</f>
        <v>6503</v>
      </c>
      <c r="AE9" s="84">
        <f>'BAR BB| Open rates'!AE9*0.82 + 25</f>
        <v>7405</v>
      </c>
      <c r="AF9" s="84">
        <f>'BAR BB| Open rates'!AF9*0.82 + 25</f>
        <v>6257</v>
      </c>
      <c r="AG9" s="84">
        <f>'BAR BB| Open rates'!AG9*0.82 + 25</f>
        <v>7405</v>
      </c>
      <c r="AH9" s="84">
        <f>'BAR BB| Open rates'!AH9*0.82 + 25</f>
        <v>6257</v>
      </c>
      <c r="AI9" s="84">
        <f>'BAR BB| Open rates'!AI9*0.82 + 25</f>
        <v>7077</v>
      </c>
      <c r="AJ9" s="84">
        <f>'BAR BB| Open rates'!AJ9*0.82 + 25</f>
        <v>6257</v>
      </c>
      <c r="AK9" s="84">
        <f>'BAR BB| Open rates'!AK9*0.82 + 25</f>
        <v>7077</v>
      </c>
      <c r="AL9" s="84">
        <f>'BAR BB| Open rates'!AL9*0.82 + 25</f>
        <v>6257</v>
      </c>
      <c r="AM9" s="84">
        <f>'BAR BB| Open rates'!AM9*0.82 + 25</f>
        <v>9127</v>
      </c>
      <c r="AN9" s="84">
        <f>'BAR BB| Open rates'!AN9*0.82 + 25</f>
        <v>9127</v>
      </c>
      <c r="AO9" s="84">
        <f>'BAR BB| Open rates'!AO9*0.82 + 25</f>
        <v>7405</v>
      </c>
      <c r="AP9" s="84">
        <f>'BAR BB| Open rates'!AP9*0.82 + 25</f>
        <v>9127</v>
      </c>
      <c r="AQ9" s="84">
        <f>'BAR BB| Open rates'!AQ9*0.82 + 25</f>
        <v>7405</v>
      </c>
      <c r="AR9" s="84">
        <f>'BAR BB| Open rates'!AR9*0.82 + 25</f>
        <v>7405</v>
      </c>
      <c r="AS9" s="84">
        <f>'BAR BB| Open rates'!AS9*0.82 + 25</f>
        <v>6585</v>
      </c>
      <c r="AT9" s="84">
        <f>'BAR BB| Open rates'!AT9*0.82 + 25</f>
        <v>13063</v>
      </c>
      <c r="AU9" s="84">
        <f>'BAR BB| Open rates'!AU9*0.82 + 25</f>
        <v>6585</v>
      </c>
      <c r="AV9" s="84">
        <f>'BAR BB| Open rates'!AV9*0.82 + 25</f>
        <v>13063</v>
      </c>
      <c r="AW9" s="84">
        <f>'BAR BB| Open rates'!AW9*0.82 + 25</f>
        <v>13063</v>
      </c>
      <c r="AX9" s="84">
        <f>'BAR BB| Open rates'!AX9*0.82 + 25</f>
        <v>11423</v>
      </c>
      <c r="AY9" s="84">
        <f>'BAR BB| Open rates'!AY9*0.82 + 25</f>
        <v>11423</v>
      </c>
      <c r="AZ9" s="84">
        <f>'BAR BB| Open rates'!AZ9*0.82 + 25</f>
        <v>11423</v>
      </c>
      <c r="BA9" s="84">
        <f>'BAR BB| Open rates'!BA9*0.82 + 25</f>
        <v>11423</v>
      </c>
      <c r="BB9" s="84">
        <f>'BAR BB| Open rates'!BB9*0.82 + 25</f>
        <v>11423</v>
      </c>
      <c r="BC9" s="84">
        <f>'BAR BB| Open rates'!BC9*0.82 + 25</f>
        <v>11423</v>
      </c>
      <c r="BD9" s="84">
        <f>'BAR BB| Open rates'!BD9*0.82 + 25</f>
        <v>11423</v>
      </c>
      <c r="BE9" s="84">
        <f>'BAR BB| Open rates'!BE9*0.82 + 25</f>
        <v>11423</v>
      </c>
      <c r="BF9" s="84">
        <f>'BAR BB| Open rates'!BF9*0.82 + 25</f>
        <v>11423</v>
      </c>
      <c r="BG9" s="84">
        <f>'BAR BB| Open rates'!BG9*0.82 + 25</f>
        <v>10603</v>
      </c>
      <c r="BH9" s="84">
        <f>'BAR BB| Open rates'!BH9*0.82 + 25</f>
        <v>10603</v>
      </c>
      <c r="BI9" s="84">
        <f>'BAR BB| Open rates'!BI9*0.82 + 25</f>
        <v>10603</v>
      </c>
    </row>
    <row r="10" spans="1:61" s="14" customFormat="1" ht="12" customHeight="1" x14ac:dyDescent="0.2">
      <c r="A10" s="149">
        <v>2</v>
      </c>
      <c r="B10" s="84">
        <f>'BAR BB| Open rates'!B10*0.82 + 25</f>
        <v>29053</v>
      </c>
      <c r="C10" s="84">
        <f>'BAR BB| Open rates'!C10*0.82 + 25</f>
        <v>29053</v>
      </c>
      <c r="D10" s="84">
        <f>'BAR BB| Open rates'!D10*0.82 + 25</f>
        <v>29053</v>
      </c>
      <c r="E10" s="84">
        <f>'BAR BB| Open rates'!E10*0.82 + 25</f>
        <v>29053</v>
      </c>
      <c r="F10" s="84">
        <f>'BAR BB| Open rates'!F10*0.82 + 25</f>
        <v>29053</v>
      </c>
      <c r="G10" s="84">
        <f>'BAR BB| Open rates'!G10*0.82 + 25</f>
        <v>29053</v>
      </c>
      <c r="H10" s="84">
        <f>'BAR BB| Open rates'!H10*0.82 + 25</f>
        <v>25773</v>
      </c>
      <c r="I10" s="84">
        <f>'BAR BB| Open rates'!I10*0.82 + 25</f>
        <v>24953</v>
      </c>
      <c r="J10" s="84">
        <f>'BAR BB| Open rates'!J10*0.82 + 25</f>
        <v>25773</v>
      </c>
      <c r="K10" s="84">
        <f>'BAR BB| Open rates'!K10*0.82 + 25</f>
        <v>24133</v>
      </c>
      <c r="L10" s="84">
        <f>'BAR BB| Open rates'!L10*0.82 + 25</f>
        <v>20033</v>
      </c>
      <c r="M10" s="84">
        <f>'BAR BB| Open rates'!M10*0.82 + 25</f>
        <v>22493</v>
      </c>
      <c r="N10" s="84">
        <f>'BAR BB| Open rates'!N10*0.82 + 25</f>
        <v>22493</v>
      </c>
      <c r="O10" s="84">
        <f>'BAR BB| Open rates'!O10*0.82 + 25</f>
        <v>17573</v>
      </c>
      <c r="P10" s="84">
        <f>'BAR BB| Open rates'!P10*0.82 + 25</f>
        <v>17573</v>
      </c>
      <c r="Q10" s="84">
        <f>'BAR BB| Open rates'!Q10*0.82 + 25</f>
        <v>14293</v>
      </c>
      <c r="R10" s="84">
        <f>'BAR BB| Open rates'!R10*0.82 + 25</f>
        <v>14293</v>
      </c>
      <c r="S10" s="84">
        <f>'BAR BB| Open rates'!S10*0.82 + 25</f>
        <v>11997</v>
      </c>
      <c r="T10" s="84">
        <f>'BAR BB| Open rates'!T10*0.82 + 25</f>
        <v>14293</v>
      </c>
      <c r="U10" s="84">
        <f>'BAR BB| Open rates'!U10*0.82 + 25</f>
        <v>11997</v>
      </c>
      <c r="V10" s="84">
        <f>'BAR BB| Open rates'!V10*0.82 + 25</f>
        <v>11013</v>
      </c>
      <c r="W10" s="84">
        <f>'BAR BB| Open rates'!W10*0.82 + 25</f>
        <v>9373</v>
      </c>
      <c r="X10" s="84">
        <f>'BAR BB| Open rates'!X10*0.82 + 25</f>
        <v>7487</v>
      </c>
      <c r="Y10" s="84">
        <f>'BAR BB| Open rates'!Y10*0.82 + 25</f>
        <v>8307</v>
      </c>
      <c r="Z10" s="84">
        <f>'BAR BB| Open rates'!Z10*0.82 + 25</f>
        <v>7487</v>
      </c>
      <c r="AA10" s="84">
        <f>'BAR BB| Open rates'!AA10*0.82 + 25</f>
        <v>8307</v>
      </c>
      <c r="AB10" s="84">
        <f>'BAR BB| Open rates'!AB10*0.82 + 25</f>
        <v>7487</v>
      </c>
      <c r="AC10" s="84">
        <f>'BAR BB| Open rates'!AC10*0.82 + 25</f>
        <v>7487</v>
      </c>
      <c r="AD10" s="84">
        <f>'BAR BB| Open rates'!AD10*0.82 + 25</f>
        <v>7732.9999999999991</v>
      </c>
      <c r="AE10" s="84">
        <f>'BAR BB| Open rates'!AE10*0.82 + 25</f>
        <v>8635</v>
      </c>
      <c r="AF10" s="84">
        <f>'BAR BB| Open rates'!AF10*0.82 + 25</f>
        <v>7487</v>
      </c>
      <c r="AG10" s="84">
        <f>'BAR BB| Open rates'!AG10*0.82 + 25</f>
        <v>8635</v>
      </c>
      <c r="AH10" s="84">
        <f>'BAR BB| Open rates'!AH10*0.82 + 25</f>
        <v>7487</v>
      </c>
      <c r="AI10" s="84">
        <f>'BAR BB| Open rates'!AI10*0.82 + 25</f>
        <v>8307</v>
      </c>
      <c r="AJ10" s="84">
        <f>'BAR BB| Open rates'!AJ10*0.82 + 25</f>
        <v>7487</v>
      </c>
      <c r="AK10" s="84">
        <f>'BAR BB| Open rates'!AK10*0.82 + 25</f>
        <v>8307</v>
      </c>
      <c r="AL10" s="84">
        <f>'BAR BB| Open rates'!AL10*0.82 + 25</f>
        <v>7487</v>
      </c>
      <c r="AM10" s="84">
        <f>'BAR BB| Open rates'!AM10*0.82 + 25</f>
        <v>10357</v>
      </c>
      <c r="AN10" s="84">
        <f>'BAR BB| Open rates'!AN10*0.82 + 25</f>
        <v>10357</v>
      </c>
      <c r="AO10" s="84">
        <f>'BAR BB| Open rates'!AO10*0.82 + 25</f>
        <v>8635</v>
      </c>
      <c r="AP10" s="84">
        <f>'BAR BB| Open rates'!AP10*0.82 + 25</f>
        <v>10357</v>
      </c>
      <c r="AQ10" s="84">
        <f>'BAR BB| Open rates'!AQ10*0.82 + 25</f>
        <v>8635</v>
      </c>
      <c r="AR10" s="84">
        <f>'BAR BB| Open rates'!AR10*0.82 + 25</f>
        <v>8635</v>
      </c>
      <c r="AS10" s="84">
        <f>'BAR BB| Open rates'!AS10*0.82 + 25</f>
        <v>7814.9999999999991</v>
      </c>
      <c r="AT10" s="84">
        <f>'BAR BB| Open rates'!AT10*0.82 + 25</f>
        <v>14293</v>
      </c>
      <c r="AU10" s="84">
        <f>'BAR BB| Open rates'!AU10*0.82 + 25</f>
        <v>7814.9999999999991</v>
      </c>
      <c r="AV10" s="84">
        <f>'BAR BB| Open rates'!AV10*0.82 + 25</f>
        <v>14293</v>
      </c>
      <c r="AW10" s="84">
        <f>'BAR BB| Open rates'!AW10*0.82 + 25</f>
        <v>14293</v>
      </c>
      <c r="AX10" s="84">
        <f>'BAR BB| Open rates'!AX10*0.82 + 25</f>
        <v>12653</v>
      </c>
      <c r="AY10" s="84">
        <f>'BAR BB| Open rates'!AY10*0.82 + 25</f>
        <v>12653</v>
      </c>
      <c r="AZ10" s="84">
        <f>'BAR BB| Open rates'!AZ10*0.82 + 25</f>
        <v>12653</v>
      </c>
      <c r="BA10" s="84">
        <f>'BAR BB| Open rates'!BA10*0.82 + 25</f>
        <v>12653</v>
      </c>
      <c r="BB10" s="84">
        <f>'BAR BB| Open rates'!BB10*0.82 + 25</f>
        <v>12653</v>
      </c>
      <c r="BC10" s="84">
        <f>'BAR BB| Open rates'!BC10*0.82 + 25</f>
        <v>12653</v>
      </c>
      <c r="BD10" s="84">
        <f>'BAR BB| Open rates'!BD10*0.82 + 25</f>
        <v>12653</v>
      </c>
      <c r="BE10" s="84">
        <f>'BAR BB| Open rates'!BE10*0.82 + 25</f>
        <v>12653</v>
      </c>
      <c r="BF10" s="84">
        <f>'BAR BB| Open rates'!BF10*0.82 + 25</f>
        <v>12653</v>
      </c>
      <c r="BG10" s="84">
        <f>'BAR BB| Open rates'!BG10*0.82 + 25</f>
        <v>11833</v>
      </c>
      <c r="BH10" s="84">
        <f>'BAR BB| Open rates'!BH10*0.82 + 25</f>
        <v>11833</v>
      </c>
      <c r="BI10" s="84">
        <f>'BAR BB| Open rates'!BI10*0.82 + 25</f>
        <v>11833</v>
      </c>
    </row>
    <row r="11" spans="1:6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row>
    <row r="12" spans="1:61" s="14" customFormat="1" ht="12" customHeight="1" x14ac:dyDescent="0.2">
      <c r="A12" s="149">
        <v>1</v>
      </c>
      <c r="B12" s="84">
        <f>'BAR BB| Open rates'!B12*0.82 + 25</f>
        <v>30283</v>
      </c>
      <c r="C12" s="84">
        <f>'BAR BB| Open rates'!C12*0.82 + 25</f>
        <v>30283</v>
      </c>
      <c r="D12" s="84">
        <f>'BAR BB| Open rates'!D12*0.82 + 25</f>
        <v>30283</v>
      </c>
      <c r="E12" s="84">
        <f>'BAR BB| Open rates'!E12*0.82 + 25</f>
        <v>30283</v>
      </c>
      <c r="F12" s="84">
        <f>'BAR BB| Open rates'!F12*0.82 + 25</f>
        <v>30283</v>
      </c>
      <c r="G12" s="84">
        <f>'BAR BB| Open rates'!G12*0.82 + 25</f>
        <v>30283</v>
      </c>
      <c r="H12" s="84">
        <f>'BAR BB| Open rates'!H12*0.82 + 25</f>
        <v>27003</v>
      </c>
      <c r="I12" s="84">
        <f>'BAR BB| Open rates'!I12*0.82 + 25</f>
        <v>26183</v>
      </c>
      <c r="J12" s="84">
        <f>'BAR BB| Open rates'!J12*0.82 + 25</f>
        <v>27003</v>
      </c>
      <c r="K12" s="84">
        <f>'BAR BB| Open rates'!K12*0.82 + 25</f>
        <v>25035</v>
      </c>
      <c r="L12" s="84">
        <f>'BAR BB| Open rates'!L12*0.82 + 25</f>
        <v>20935</v>
      </c>
      <c r="M12" s="84">
        <f>'BAR BB| Open rates'!M12*0.82 + 25</f>
        <v>23395</v>
      </c>
      <c r="N12" s="84">
        <f>'BAR BB| Open rates'!N12*0.82 + 25</f>
        <v>23395</v>
      </c>
      <c r="O12" s="84">
        <f>'BAR BB| Open rates'!O12*0.82 + 25</f>
        <v>18475</v>
      </c>
      <c r="P12" s="84">
        <f>'BAR BB| Open rates'!P12*0.82 + 25</f>
        <v>18475</v>
      </c>
      <c r="Q12" s="84">
        <f>'BAR BB| Open rates'!Q12*0.82 + 25</f>
        <v>15195</v>
      </c>
      <c r="R12" s="84">
        <f>'BAR BB| Open rates'!R12*0.82 + 25</f>
        <v>15195</v>
      </c>
      <c r="S12" s="84">
        <f>'BAR BB| Open rates'!S12*0.82 + 25</f>
        <v>12899</v>
      </c>
      <c r="T12" s="84">
        <f>'BAR BB| Open rates'!T12*0.82 + 25</f>
        <v>15195</v>
      </c>
      <c r="U12" s="84">
        <f>'BAR BB| Open rates'!U12*0.82 + 25</f>
        <v>12899</v>
      </c>
      <c r="V12" s="84">
        <f>'BAR BB| Open rates'!V12*0.82 + 25</f>
        <v>11915</v>
      </c>
      <c r="W12" s="84">
        <f>'BAR BB| Open rates'!W12*0.82 + 25</f>
        <v>8963</v>
      </c>
      <c r="X12" s="84">
        <f>'BAR BB| Open rates'!X12*0.82 + 25</f>
        <v>7077</v>
      </c>
      <c r="Y12" s="84">
        <f>'BAR BB| Open rates'!Y12*0.82 + 25</f>
        <v>7896.9999999999991</v>
      </c>
      <c r="Z12" s="84">
        <f>'BAR BB| Open rates'!Z12*0.82 + 25</f>
        <v>7077</v>
      </c>
      <c r="AA12" s="84">
        <f>'BAR BB| Open rates'!AA12*0.82 + 25</f>
        <v>7896.9999999999991</v>
      </c>
      <c r="AB12" s="84">
        <f>'BAR BB| Open rates'!AB12*0.82 + 25</f>
        <v>7077</v>
      </c>
      <c r="AC12" s="84">
        <f>'BAR BB| Open rates'!AC12*0.82 + 25</f>
        <v>7077</v>
      </c>
      <c r="AD12" s="84">
        <f>'BAR BB| Open rates'!AD12*0.82 + 25</f>
        <v>7323</v>
      </c>
      <c r="AE12" s="84">
        <f>'BAR BB| Open rates'!AE12*0.82 + 25</f>
        <v>8225</v>
      </c>
      <c r="AF12" s="84">
        <f>'BAR BB| Open rates'!AF12*0.82 + 25</f>
        <v>7077</v>
      </c>
      <c r="AG12" s="84">
        <f>'BAR BB| Open rates'!AG12*0.82 + 25</f>
        <v>8225</v>
      </c>
      <c r="AH12" s="84">
        <f>'BAR BB| Open rates'!AH12*0.82 + 25</f>
        <v>7077</v>
      </c>
      <c r="AI12" s="84">
        <f>'BAR BB| Open rates'!AI12*0.82 + 25</f>
        <v>7896.9999999999991</v>
      </c>
      <c r="AJ12" s="84">
        <f>'BAR BB| Open rates'!AJ12*0.82 + 25</f>
        <v>7077</v>
      </c>
      <c r="AK12" s="84">
        <f>'BAR BB| Open rates'!AK12*0.82 + 25</f>
        <v>7896.9999999999991</v>
      </c>
      <c r="AL12" s="84">
        <f>'BAR BB| Open rates'!AL12*0.82 + 25</f>
        <v>7077</v>
      </c>
      <c r="AM12" s="84">
        <f>'BAR BB| Open rates'!AM12*0.82 + 25</f>
        <v>9947</v>
      </c>
      <c r="AN12" s="84">
        <f>'BAR BB| Open rates'!AN12*0.82 + 25</f>
        <v>9947</v>
      </c>
      <c r="AO12" s="84">
        <f>'BAR BB| Open rates'!AO12*0.82 + 25</f>
        <v>8225</v>
      </c>
      <c r="AP12" s="84">
        <f>'BAR BB| Open rates'!AP12*0.82 + 25</f>
        <v>9947</v>
      </c>
      <c r="AQ12" s="84">
        <f>'BAR BB| Open rates'!AQ12*0.82 + 25</f>
        <v>8225</v>
      </c>
      <c r="AR12" s="84">
        <f>'BAR BB| Open rates'!AR12*0.82 + 25</f>
        <v>8225</v>
      </c>
      <c r="AS12" s="84">
        <f>'BAR BB| Open rates'!AS12*0.82 + 25</f>
        <v>7405</v>
      </c>
      <c r="AT12" s="84">
        <f>'BAR BB| Open rates'!AT12*0.82 + 25</f>
        <v>13883</v>
      </c>
      <c r="AU12" s="84">
        <f>'BAR BB| Open rates'!AU12*0.82 + 25</f>
        <v>7405</v>
      </c>
      <c r="AV12" s="84">
        <f>'BAR BB| Open rates'!AV12*0.82 + 25</f>
        <v>13883</v>
      </c>
      <c r="AW12" s="84">
        <f>'BAR BB| Open rates'!AW12*0.82 + 25</f>
        <v>13883</v>
      </c>
      <c r="AX12" s="84">
        <f>'BAR BB| Open rates'!AX12*0.82 + 25</f>
        <v>12243</v>
      </c>
      <c r="AY12" s="84">
        <f>'BAR BB| Open rates'!AY12*0.82 + 25</f>
        <v>12243</v>
      </c>
      <c r="AZ12" s="84">
        <f>'BAR BB| Open rates'!AZ12*0.82 + 25</f>
        <v>12243</v>
      </c>
      <c r="BA12" s="84">
        <f>'BAR BB| Open rates'!BA12*0.82 + 25</f>
        <v>12243</v>
      </c>
      <c r="BB12" s="84">
        <f>'BAR BB| Open rates'!BB12*0.82 + 25</f>
        <v>12243</v>
      </c>
      <c r="BC12" s="84">
        <f>'BAR BB| Open rates'!BC12*0.82 + 25</f>
        <v>12243</v>
      </c>
      <c r="BD12" s="84">
        <f>'BAR BB| Open rates'!BD12*0.82 + 25</f>
        <v>12243</v>
      </c>
      <c r="BE12" s="84">
        <f>'BAR BB| Open rates'!BE12*0.82 + 25</f>
        <v>12243</v>
      </c>
      <c r="BF12" s="84">
        <f>'BAR BB| Open rates'!BF12*0.82 + 25</f>
        <v>12243</v>
      </c>
      <c r="BG12" s="84">
        <f>'BAR BB| Open rates'!BG12*0.82 + 25</f>
        <v>11423</v>
      </c>
      <c r="BH12" s="84">
        <f>'BAR BB| Open rates'!BH12*0.82 + 25</f>
        <v>11423</v>
      </c>
      <c r="BI12" s="84">
        <f>'BAR BB| Open rates'!BI12*0.82 + 25</f>
        <v>11423</v>
      </c>
    </row>
    <row r="13" spans="1:61" s="14" customFormat="1" ht="12" customHeight="1" x14ac:dyDescent="0.2">
      <c r="A13" s="149">
        <v>2</v>
      </c>
      <c r="B13" s="84">
        <f>'BAR BB| Open rates'!B13*0.82 + 25</f>
        <v>31512.999999999996</v>
      </c>
      <c r="C13" s="84">
        <f>'BAR BB| Open rates'!C13*0.82 + 25</f>
        <v>31512.999999999996</v>
      </c>
      <c r="D13" s="84">
        <f>'BAR BB| Open rates'!D13*0.82 + 25</f>
        <v>31512.999999999996</v>
      </c>
      <c r="E13" s="84">
        <f>'BAR BB| Open rates'!E13*0.82 + 25</f>
        <v>31512.999999999996</v>
      </c>
      <c r="F13" s="84">
        <f>'BAR BB| Open rates'!F13*0.82 + 25</f>
        <v>31512.999999999996</v>
      </c>
      <c r="G13" s="84">
        <f>'BAR BB| Open rates'!G13*0.82 + 25</f>
        <v>31512.999999999996</v>
      </c>
      <c r="H13" s="84">
        <f>'BAR BB| Open rates'!H13*0.82 + 25</f>
        <v>28233</v>
      </c>
      <c r="I13" s="84">
        <f>'BAR BB| Open rates'!I13*0.82 + 25</f>
        <v>27413</v>
      </c>
      <c r="J13" s="84">
        <f>'BAR BB| Open rates'!J13*0.82 + 25</f>
        <v>28233</v>
      </c>
      <c r="K13" s="84">
        <f>'BAR BB| Open rates'!K13*0.82 + 25</f>
        <v>26265</v>
      </c>
      <c r="L13" s="84">
        <f>'BAR BB| Open rates'!L13*0.82 + 25</f>
        <v>22165</v>
      </c>
      <c r="M13" s="84">
        <f>'BAR BB| Open rates'!M13*0.82 + 25</f>
        <v>24625</v>
      </c>
      <c r="N13" s="84">
        <f>'BAR BB| Open rates'!N13*0.82 + 25</f>
        <v>24625</v>
      </c>
      <c r="O13" s="84">
        <f>'BAR BB| Open rates'!O13*0.82 + 25</f>
        <v>19705</v>
      </c>
      <c r="P13" s="84">
        <f>'BAR BB| Open rates'!P13*0.82 + 25</f>
        <v>19705</v>
      </c>
      <c r="Q13" s="84">
        <f>'BAR BB| Open rates'!Q13*0.82 + 25</f>
        <v>16425</v>
      </c>
      <c r="R13" s="84">
        <f>'BAR BB| Open rates'!R13*0.82 + 25</f>
        <v>16425</v>
      </c>
      <c r="S13" s="84">
        <f>'BAR BB| Open rates'!S13*0.82 + 25</f>
        <v>14129</v>
      </c>
      <c r="T13" s="84">
        <f>'BAR BB| Open rates'!T13*0.82 + 25</f>
        <v>16425</v>
      </c>
      <c r="U13" s="84">
        <f>'BAR BB| Open rates'!U13*0.82 + 25</f>
        <v>14129</v>
      </c>
      <c r="V13" s="84">
        <f>'BAR BB| Open rates'!V13*0.82 + 25</f>
        <v>13145</v>
      </c>
      <c r="W13" s="84">
        <f>'BAR BB| Open rates'!W13*0.82 + 25</f>
        <v>10193</v>
      </c>
      <c r="X13" s="84">
        <f>'BAR BB| Open rates'!X13*0.82 + 25</f>
        <v>8307</v>
      </c>
      <c r="Y13" s="84">
        <f>'BAR BB| Open rates'!Y13*0.82 + 25</f>
        <v>9127</v>
      </c>
      <c r="Z13" s="84">
        <f>'BAR BB| Open rates'!Z13*0.82 + 25</f>
        <v>8307</v>
      </c>
      <c r="AA13" s="84">
        <f>'BAR BB| Open rates'!AA13*0.82 + 25</f>
        <v>9127</v>
      </c>
      <c r="AB13" s="84">
        <f>'BAR BB| Open rates'!AB13*0.82 + 25</f>
        <v>8307</v>
      </c>
      <c r="AC13" s="84">
        <f>'BAR BB| Open rates'!AC13*0.82 + 25</f>
        <v>8307</v>
      </c>
      <c r="AD13" s="84">
        <f>'BAR BB| Open rates'!AD13*0.82 + 25</f>
        <v>8553</v>
      </c>
      <c r="AE13" s="84">
        <f>'BAR BB| Open rates'!AE13*0.82 + 25</f>
        <v>9455</v>
      </c>
      <c r="AF13" s="84">
        <f>'BAR BB| Open rates'!AF13*0.82 + 25</f>
        <v>8307</v>
      </c>
      <c r="AG13" s="84">
        <f>'BAR BB| Open rates'!AG13*0.82 + 25</f>
        <v>9455</v>
      </c>
      <c r="AH13" s="84">
        <f>'BAR BB| Open rates'!AH13*0.82 + 25</f>
        <v>8307</v>
      </c>
      <c r="AI13" s="84">
        <f>'BAR BB| Open rates'!AI13*0.82 + 25</f>
        <v>9127</v>
      </c>
      <c r="AJ13" s="84">
        <f>'BAR BB| Open rates'!AJ13*0.82 + 25</f>
        <v>8307</v>
      </c>
      <c r="AK13" s="84">
        <f>'BAR BB| Open rates'!AK13*0.82 + 25</f>
        <v>9127</v>
      </c>
      <c r="AL13" s="84">
        <f>'BAR BB| Open rates'!AL13*0.82 + 25</f>
        <v>8307</v>
      </c>
      <c r="AM13" s="84">
        <f>'BAR BB| Open rates'!AM13*0.82 + 25</f>
        <v>11177</v>
      </c>
      <c r="AN13" s="84">
        <f>'BAR BB| Open rates'!AN13*0.82 + 25</f>
        <v>11177</v>
      </c>
      <c r="AO13" s="84">
        <f>'BAR BB| Open rates'!AO13*0.82 + 25</f>
        <v>9455</v>
      </c>
      <c r="AP13" s="84">
        <f>'BAR BB| Open rates'!AP13*0.82 + 25</f>
        <v>11177</v>
      </c>
      <c r="AQ13" s="84">
        <f>'BAR BB| Open rates'!AQ13*0.82 + 25</f>
        <v>9455</v>
      </c>
      <c r="AR13" s="84">
        <f>'BAR BB| Open rates'!AR13*0.82 + 25</f>
        <v>9455</v>
      </c>
      <c r="AS13" s="84">
        <f>'BAR BB| Open rates'!AS13*0.82 + 25</f>
        <v>8635</v>
      </c>
      <c r="AT13" s="84">
        <f>'BAR BB| Open rates'!AT13*0.82 + 25</f>
        <v>15113</v>
      </c>
      <c r="AU13" s="84">
        <f>'BAR BB| Open rates'!AU13*0.82 + 25</f>
        <v>8635</v>
      </c>
      <c r="AV13" s="84">
        <f>'BAR BB| Open rates'!AV13*0.82 + 25</f>
        <v>15113</v>
      </c>
      <c r="AW13" s="84">
        <f>'BAR BB| Open rates'!AW13*0.82 + 25</f>
        <v>15113</v>
      </c>
      <c r="AX13" s="84">
        <f>'BAR BB| Open rates'!AX13*0.82 + 25</f>
        <v>13473</v>
      </c>
      <c r="AY13" s="84">
        <f>'BAR BB| Open rates'!AY13*0.82 + 25</f>
        <v>13473</v>
      </c>
      <c r="AZ13" s="84">
        <f>'BAR BB| Open rates'!AZ13*0.82 + 25</f>
        <v>13473</v>
      </c>
      <c r="BA13" s="84">
        <f>'BAR BB| Open rates'!BA13*0.82 + 25</f>
        <v>13473</v>
      </c>
      <c r="BB13" s="84">
        <f>'BAR BB| Open rates'!BB13*0.82 + 25</f>
        <v>13473</v>
      </c>
      <c r="BC13" s="84">
        <f>'BAR BB| Open rates'!BC13*0.82 + 25</f>
        <v>13473</v>
      </c>
      <c r="BD13" s="84">
        <f>'BAR BB| Open rates'!BD13*0.82 + 25</f>
        <v>13473</v>
      </c>
      <c r="BE13" s="84">
        <f>'BAR BB| Open rates'!BE13*0.82 + 25</f>
        <v>13473</v>
      </c>
      <c r="BF13" s="84">
        <f>'BAR BB| Open rates'!BF13*0.82 + 25</f>
        <v>13473</v>
      </c>
      <c r="BG13" s="84">
        <f>'BAR BB| Open rates'!BG13*0.82 + 25</f>
        <v>12653</v>
      </c>
      <c r="BH13" s="84">
        <f>'BAR BB| Open rates'!BH13*0.82 + 25</f>
        <v>12653</v>
      </c>
      <c r="BI13" s="84">
        <f>'BAR BB| Open rates'!BI13*0.82 + 25</f>
        <v>12653</v>
      </c>
    </row>
    <row r="14" spans="1:6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row>
    <row r="15" spans="1:61" s="14" customFormat="1" ht="12" customHeight="1" x14ac:dyDescent="0.2">
      <c r="A15" s="42">
        <v>1</v>
      </c>
      <c r="B15" s="84">
        <f>'BAR BB| Open rates'!B15*0.82 + 25</f>
        <v>32414.999999999996</v>
      </c>
      <c r="C15" s="84">
        <f>'BAR BB| Open rates'!C15*0.82 + 25</f>
        <v>32414.999999999996</v>
      </c>
      <c r="D15" s="84">
        <f>'BAR BB| Open rates'!D15*0.82 + 25</f>
        <v>32414.999999999996</v>
      </c>
      <c r="E15" s="84">
        <f>'BAR BB| Open rates'!E15*0.82 + 25</f>
        <v>32414.999999999996</v>
      </c>
      <c r="F15" s="84">
        <f>'BAR BB| Open rates'!F15*0.82 + 25</f>
        <v>32414.999999999996</v>
      </c>
      <c r="G15" s="84">
        <f>'BAR BB| Open rates'!G15*0.82 + 25</f>
        <v>32414.999999999996</v>
      </c>
      <c r="H15" s="84">
        <f>'BAR BB| Open rates'!H15*0.82 + 25</f>
        <v>29135</v>
      </c>
      <c r="I15" s="84">
        <f>'BAR BB| Open rates'!I15*0.82 + 25</f>
        <v>28315</v>
      </c>
      <c r="J15" s="84">
        <f>'BAR BB| Open rates'!J15*0.82 + 25</f>
        <v>29135</v>
      </c>
      <c r="K15" s="84">
        <f>'BAR BB| Open rates'!K15*0.82 + 25</f>
        <v>26183</v>
      </c>
      <c r="L15" s="84">
        <f>'BAR BB| Open rates'!L15*0.82 + 25</f>
        <v>22083</v>
      </c>
      <c r="M15" s="84">
        <f>'BAR BB| Open rates'!M15*0.82 + 25</f>
        <v>24543</v>
      </c>
      <c r="N15" s="84">
        <f>'BAR BB| Open rates'!N15*0.82 + 25</f>
        <v>24543</v>
      </c>
      <c r="O15" s="84">
        <f>'BAR BB| Open rates'!O15*0.82 + 25</f>
        <v>19623</v>
      </c>
      <c r="P15" s="84">
        <f>'BAR BB| Open rates'!P15*0.82 + 25</f>
        <v>19623</v>
      </c>
      <c r="Q15" s="84">
        <f>'BAR BB| Open rates'!Q15*0.82 + 25</f>
        <v>16342.999999999998</v>
      </c>
      <c r="R15" s="84">
        <f>'BAR BB| Open rates'!R15*0.82 + 25</f>
        <v>16342.999999999998</v>
      </c>
      <c r="S15" s="84">
        <f>'BAR BB| Open rates'!S15*0.82 + 25</f>
        <v>14047</v>
      </c>
      <c r="T15" s="84">
        <f>'BAR BB| Open rates'!T15*0.82 + 25</f>
        <v>16342.999999999998</v>
      </c>
      <c r="U15" s="84">
        <f>'BAR BB| Open rates'!U15*0.82 + 25</f>
        <v>14047</v>
      </c>
      <c r="V15" s="84">
        <f>'BAR BB| Open rates'!V15*0.82 + 25</f>
        <v>13063</v>
      </c>
      <c r="W15" s="84">
        <f>'BAR BB| Open rates'!W15*0.82 + 25</f>
        <v>11915</v>
      </c>
      <c r="X15" s="84">
        <f>'BAR BB| Open rates'!X15*0.82 + 25</f>
        <v>10029</v>
      </c>
      <c r="Y15" s="84">
        <f>'BAR BB| Open rates'!Y15*0.82 + 25</f>
        <v>10849</v>
      </c>
      <c r="Z15" s="84">
        <f>'BAR BB| Open rates'!Z15*0.82 + 25</f>
        <v>10029</v>
      </c>
      <c r="AA15" s="84">
        <f>'BAR BB| Open rates'!AA15*0.82 + 25</f>
        <v>10849</v>
      </c>
      <c r="AB15" s="84">
        <f>'BAR BB| Open rates'!AB15*0.82 + 25</f>
        <v>10029</v>
      </c>
      <c r="AC15" s="84">
        <f>'BAR BB| Open rates'!AC15*0.82 + 25</f>
        <v>10029</v>
      </c>
      <c r="AD15" s="84">
        <f>'BAR BB| Open rates'!AD15*0.82 + 25</f>
        <v>10275</v>
      </c>
      <c r="AE15" s="84">
        <f>'BAR BB| Open rates'!AE15*0.82 + 25</f>
        <v>11177</v>
      </c>
      <c r="AF15" s="84">
        <f>'BAR BB| Open rates'!AF15*0.82 + 25</f>
        <v>10029</v>
      </c>
      <c r="AG15" s="84">
        <f>'BAR BB| Open rates'!AG15*0.82 + 25</f>
        <v>11177</v>
      </c>
      <c r="AH15" s="84">
        <f>'BAR BB| Open rates'!AH15*0.82 + 25</f>
        <v>10029</v>
      </c>
      <c r="AI15" s="84">
        <f>'BAR BB| Open rates'!AI15*0.82 + 25</f>
        <v>10849</v>
      </c>
      <c r="AJ15" s="84">
        <f>'BAR BB| Open rates'!AJ15*0.82 + 25</f>
        <v>10029</v>
      </c>
      <c r="AK15" s="84">
        <f>'BAR BB| Open rates'!AK15*0.82 + 25</f>
        <v>10849</v>
      </c>
      <c r="AL15" s="84">
        <f>'BAR BB| Open rates'!AL15*0.82 + 25</f>
        <v>10029</v>
      </c>
      <c r="AM15" s="84">
        <f>'BAR BB| Open rates'!AM15*0.82 + 25</f>
        <v>12899</v>
      </c>
      <c r="AN15" s="84">
        <f>'BAR BB| Open rates'!AN15*0.82 + 25</f>
        <v>12899</v>
      </c>
      <c r="AO15" s="84">
        <f>'BAR BB| Open rates'!AO15*0.82 + 25</f>
        <v>11177</v>
      </c>
      <c r="AP15" s="84">
        <f>'BAR BB| Open rates'!AP15*0.82 + 25</f>
        <v>12899</v>
      </c>
      <c r="AQ15" s="84">
        <f>'BAR BB| Open rates'!AQ15*0.82 + 25</f>
        <v>11177</v>
      </c>
      <c r="AR15" s="84">
        <f>'BAR BB| Open rates'!AR15*0.82 + 25</f>
        <v>11177</v>
      </c>
      <c r="AS15" s="84">
        <f>'BAR BB| Open rates'!AS15*0.82 + 25</f>
        <v>10357</v>
      </c>
      <c r="AT15" s="84">
        <f>'BAR BB| Open rates'!AT15*0.82 + 25</f>
        <v>16835</v>
      </c>
      <c r="AU15" s="84">
        <f>'BAR BB| Open rates'!AU15*0.82 + 25</f>
        <v>10357</v>
      </c>
      <c r="AV15" s="84">
        <f>'BAR BB| Open rates'!AV15*0.82 + 25</f>
        <v>17655</v>
      </c>
      <c r="AW15" s="84">
        <f>'BAR BB| Open rates'!AW15*0.82 + 25</f>
        <v>17655</v>
      </c>
      <c r="AX15" s="84">
        <f>'BAR BB| Open rates'!AX15*0.82 + 25</f>
        <v>16014.999999999998</v>
      </c>
      <c r="AY15" s="84">
        <f>'BAR BB| Open rates'!AY15*0.82 + 25</f>
        <v>16014.999999999998</v>
      </c>
      <c r="AZ15" s="84">
        <f>'BAR BB| Open rates'!AZ15*0.82 + 25</f>
        <v>16014.999999999998</v>
      </c>
      <c r="BA15" s="84">
        <f>'BAR BB| Open rates'!BA15*0.82 + 25</f>
        <v>16014.999999999998</v>
      </c>
      <c r="BB15" s="84">
        <f>'BAR BB| Open rates'!BB15*0.82 + 25</f>
        <v>16014.999999999998</v>
      </c>
      <c r="BC15" s="84">
        <f>'BAR BB| Open rates'!BC15*0.82 + 25</f>
        <v>16014.999999999998</v>
      </c>
      <c r="BD15" s="84">
        <f>'BAR BB| Open rates'!BD15*0.82 + 25</f>
        <v>16014.999999999998</v>
      </c>
      <c r="BE15" s="84">
        <f>'BAR BB| Open rates'!BE15*0.82 + 25</f>
        <v>16014.999999999998</v>
      </c>
      <c r="BF15" s="84">
        <f>'BAR BB| Open rates'!BF15*0.82 + 25</f>
        <v>16014.999999999998</v>
      </c>
      <c r="BG15" s="84">
        <f>'BAR BB| Open rates'!BG15*0.82 + 25</f>
        <v>15195</v>
      </c>
      <c r="BH15" s="84">
        <f>'BAR BB| Open rates'!BH15*0.82 + 25</f>
        <v>15195</v>
      </c>
      <c r="BI15" s="84">
        <f>'BAR BB| Open rates'!BI15*0.82 + 25</f>
        <v>15195</v>
      </c>
    </row>
    <row r="16" spans="1:61" s="14" customFormat="1" ht="12" customHeight="1" x14ac:dyDescent="0.2">
      <c r="A16" s="42">
        <v>2</v>
      </c>
      <c r="B16" s="84">
        <f>'BAR BB| Open rates'!B16*0.82 + 25</f>
        <v>33645</v>
      </c>
      <c r="C16" s="84">
        <f>'BAR BB| Open rates'!C16*0.82 + 25</f>
        <v>33645</v>
      </c>
      <c r="D16" s="84">
        <f>'BAR BB| Open rates'!D16*0.82 + 25</f>
        <v>33645</v>
      </c>
      <c r="E16" s="84">
        <f>'BAR BB| Open rates'!E16*0.82 + 25</f>
        <v>33645</v>
      </c>
      <c r="F16" s="84">
        <f>'BAR BB| Open rates'!F16*0.82 + 25</f>
        <v>33645</v>
      </c>
      <c r="G16" s="84">
        <f>'BAR BB| Open rates'!G16*0.82 + 25</f>
        <v>33645</v>
      </c>
      <c r="H16" s="84">
        <f>'BAR BB| Open rates'!H16*0.82 + 25</f>
        <v>30365</v>
      </c>
      <c r="I16" s="84">
        <f>'BAR BB| Open rates'!I16*0.82 + 25</f>
        <v>29545</v>
      </c>
      <c r="J16" s="84">
        <f>'BAR BB| Open rates'!J16*0.82 + 25</f>
        <v>30365</v>
      </c>
      <c r="K16" s="84">
        <f>'BAR BB| Open rates'!K16*0.82 + 25</f>
        <v>27413</v>
      </c>
      <c r="L16" s="84">
        <f>'BAR BB| Open rates'!L16*0.82 + 25</f>
        <v>23313</v>
      </c>
      <c r="M16" s="84">
        <f>'BAR BB| Open rates'!M16*0.82 + 25</f>
        <v>25773</v>
      </c>
      <c r="N16" s="84">
        <f>'BAR BB| Open rates'!N16*0.82 + 25</f>
        <v>25773</v>
      </c>
      <c r="O16" s="84">
        <f>'BAR BB| Open rates'!O16*0.82 + 25</f>
        <v>20853</v>
      </c>
      <c r="P16" s="84">
        <f>'BAR BB| Open rates'!P16*0.82 + 25</f>
        <v>20853</v>
      </c>
      <c r="Q16" s="84">
        <f>'BAR BB| Open rates'!Q16*0.82 + 25</f>
        <v>17573</v>
      </c>
      <c r="R16" s="84">
        <f>'BAR BB| Open rates'!R16*0.82 + 25</f>
        <v>17573</v>
      </c>
      <c r="S16" s="84">
        <f>'BAR BB| Open rates'!S16*0.82 + 25</f>
        <v>15277</v>
      </c>
      <c r="T16" s="84">
        <f>'BAR BB| Open rates'!T16*0.82 + 25</f>
        <v>17573</v>
      </c>
      <c r="U16" s="84">
        <f>'BAR BB| Open rates'!U16*0.82 + 25</f>
        <v>15277</v>
      </c>
      <c r="V16" s="84">
        <f>'BAR BB| Open rates'!V16*0.82 + 25</f>
        <v>14293</v>
      </c>
      <c r="W16" s="84">
        <f>'BAR BB| Open rates'!W16*0.82 + 25</f>
        <v>13145</v>
      </c>
      <c r="X16" s="84">
        <f>'BAR BB| Open rates'!X16*0.82 + 25</f>
        <v>11259</v>
      </c>
      <c r="Y16" s="84">
        <f>'BAR BB| Open rates'!Y16*0.82 + 25</f>
        <v>12079</v>
      </c>
      <c r="Z16" s="84">
        <f>'BAR BB| Open rates'!Z16*0.82 + 25</f>
        <v>11259</v>
      </c>
      <c r="AA16" s="84">
        <f>'BAR BB| Open rates'!AA16*0.82 + 25</f>
        <v>12079</v>
      </c>
      <c r="AB16" s="84">
        <f>'BAR BB| Open rates'!AB16*0.82 + 25</f>
        <v>11259</v>
      </c>
      <c r="AC16" s="84">
        <f>'BAR BB| Open rates'!AC16*0.82 + 25</f>
        <v>11259</v>
      </c>
      <c r="AD16" s="84">
        <f>'BAR BB| Open rates'!AD16*0.82 + 25</f>
        <v>11505</v>
      </c>
      <c r="AE16" s="84">
        <f>'BAR BB| Open rates'!AE16*0.82 + 25</f>
        <v>12407</v>
      </c>
      <c r="AF16" s="84">
        <f>'BAR BB| Open rates'!AF16*0.82 + 25</f>
        <v>11259</v>
      </c>
      <c r="AG16" s="84">
        <f>'BAR BB| Open rates'!AG16*0.82 + 25</f>
        <v>12407</v>
      </c>
      <c r="AH16" s="84">
        <f>'BAR BB| Open rates'!AH16*0.82 + 25</f>
        <v>11259</v>
      </c>
      <c r="AI16" s="84">
        <f>'BAR BB| Open rates'!AI16*0.82 + 25</f>
        <v>12079</v>
      </c>
      <c r="AJ16" s="84">
        <f>'BAR BB| Open rates'!AJ16*0.82 + 25</f>
        <v>11259</v>
      </c>
      <c r="AK16" s="84">
        <f>'BAR BB| Open rates'!AK16*0.82 + 25</f>
        <v>12079</v>
      </c>
      <c r="AL16" s="84">
        <f>'BAR BB| Open rates'!AL16*0.82 + 25</f>
        <v>11259</v>
      </c>
      <c r="AM16" s="84">
        <f>'BAR BB| Open rates'!AM16*0.82 + 25</f>
        <v>14129</v>
      </c>
      <c r="AN16" s="84">
        <f>'BAR BB| Open rates'!AN16*0.82 + 25</f>
        <v>14129</v>
      </c>
      <c r="AO16" s="84">
        <f>'BAR BB| Open rates'!AO16*0.82 + 25</f>
        <v>12407</v>
      </c>
      <c r="AP16" s="84">
        <f>'BAR BB| Open rates'!AP16*0.82 + 25</f>
        <v>14129</v>
      </c>
      <c r="AQ16" s="84">
        <f>'BAR BB| Open rates'!AQ16*0.82 + 25</f>
        <v>12407</v>
      </c>
      <c r="AR16" s="84">
        <f>'BAR BB| Open rates'!AR16*0.82 + 25</f>
        <v>12407</v>
      </c>
      <c r="AS16" s="84">
        <f>'BAR BB| Open rates'!AS16*0.82 + 25</f>
        <v>11587</v>
      </c>
      <c r="AT16" s="84">
        <f>'BAR BB| Open rates'!AT16*0.82 + 25</f>
        <v>18065</v>
      </c>
      <c r="AU16" s="84">
        <f>'BAR BB| Open rates'!AU16*0.82 + 25</f>
        <v>11587</v>
      </c>
      <c r="AV16" s="84">
        <f>'BAR BB| Open rates'!AV16*0.82 + 25</f>
        <v>18885</v>
      </c>
      <c r="AW16" s="84">
        <f>'BAR BB| Open rates'!AW16*0.82 + 25</f>
        <v>18885</v>
      </c>
      <c r="AX16" s="84">
        <f>'BAR BB| Open rates'!AX16*0.82 + 25</f>
        <v>17245</v>
      </c>
      <c r="AY16" s="84">
        <f>'BAR BB| Open rates'!AY16*0.82 + 25</f>
        <v>17245</v>
      </c>
      <c r="AZ16" s="84">
        <f>'BAR BB| Open rates'!AZ16*0.82 + 25</f>
        <v>17245</v>
      </c>
      <c r="BA16" s="84">
        <f>'BAR BB| Open rates'!BA16*0.82 + 25</f>
        <v>17245</v>
      </c>
      <c r="BB16" s="84">
        <f>'BAR BB| Open rates'!BB16*0.82 + 25</f>
        <v>17245</v>
      </c>
      <c r="BC16" s="84">
        <f>'BAR BB| Open rates'!BC16*0.82 + 25</f>
        <v>17245</v>
      </c>
      <c r="BD16" s="84">
        <f>'BAR BB| Open rates'!BD16*0.82 + 25</f>
        <v>17245</v>
      </c>
      <c r="BE16" s="84">
        <f>'BAR BB| Open rates'!BE16*0.82 + 25</f>
        <v>17245</v>
      </c>
      <c r="BF16" s="84">
        <f>'BAR BB| Open rates'!BF16*0.82 + 25</f>
        <v>17245</v>
      </c>
      <c r="BG16" s="84">
        <f>'BAR BB| Open rates'!BG16*0.82 + 25</f>
        <v>16425</v>
      </c>
      <c r="BH16" s="84">
        <f>'BAR BB| Open rates'!BH16*0.82 + 25</f>
        <v>16425</v>
      </c>
      <c r="BI16" s="84">
        <f>'BAR BB| Open rates'!BI16*0.82 + 25</f>
        <v>16425</v>
      </c>
    </row>
    <row r="17" spans="1:6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row>
    <row r="18" spans="1:61" s="14" customFormat="1" ht="12" customHeight="1" x14ac:dyDescent="0.2">
      <c r="A18" s="42">
        <v>1</v>
      </c>
      <c r="B18" s="84">
        <f>'BAR BB| Open rates'!B18*0.82 + 25</f>
        <v>35695</v>
      </c>
      <c r="C18" s="84">
        <f>'BAR BB| Open rates'!C18*0.82 + 25</f>
        <v>35695</v>
      </c>
      <c r="D18" s="84">
        <f>'BAR BB| Open rates'!D18*0.82 + 25</f>
        <v>35695</v>
      </c>
      <c r="E18" s="84">
        <f>'BAR BB| Open rates'!E18*0.82 + 25</f>
        <v>35695</v>
      </c>
      <c r="F18" s="84">
        <f>'BAR BB| Open rates'!F18*0.82 + 25</f>
        <v>35695</v>
      </c>
      <c r="G18" s="84">
        <f>'BAR BB| Open rates'!G18*0.82 + 25</f>
        <v>35695</v>
      </c>
      <c r="H18" s="84">
        <f>'BAR BB| Open rates'!H18*0.82 + 25</f>
        <v>32414.999999999996</v>
      </c>
      <c r="I18" s="84">
        <f>'BAR BB| Open rates'!I18*0.82 + 25</f>
        <v>31594.999999999996</v>
      </c>
      <c r="J18" s="84">
        <f>'BAR BB| Open rates'!J18*0.82 + 25</f>
        <v>32414.999999999996</v>
      </c>
      <c r="K18" s="84">
        <f>'BAR BB| Open rates'!K18*0.82 + 25</f>
        <v>27003</v>
      </c>
      <c r="L18" s="84">
        <f>'BAR BB| Open rates'!L18*0.82 + 25</f>
        <v>22903</v>
      </c>
      <c r="M18" s="84">
        <f>'BAR BB| Open rates'!M18*0.82 + 25</f>
        <v>25363</v>
      </c>
      <c r="N18" s="84">
        <f>'BAR BB| Open rates'!N18*0.82 + 25</f>
        <v>25363</v>
      </c>
      <c r="O18" s="84">
        <f>'BAR BB| Open rates'!O18*0.82 + 25</f>
        <v>20443</v>
      </c>
      <c r="P18" s="84">
        <f>'BAR BB| Open rates'!P18*0.82 + 25</f>
        <v>20443</v>
      </c>
      <c r="Q18" s="84">
        <f>'BAR BB| Open rates'!Q18*0.82 + 25</f>
        <v>17163</v>
      </c>
      <c r="R18" s="84">
        <f>'BAR BB| Open rates'!R18*0.82 + 25</f>
        <v>17163</v>
      </c>
      <c r="S18" s="84">
        <f>'BAR BB| Open rates'!S18*0.82 + 25</f>
        <v>14867</v>
      </c>
      <c r="T18" s="84">
        <f>'BAR BB| Open rates'!T18*0.82 + 25</f>
        <v>17163</v>
      </c>
      <c r="U18" s="84">
        <f>'BAR BB| Open rates'!U18*0.82 + 25</f>
        <v>14867</v>
      </c>
      <c r="V18" s="84">
        <f>'BAR BB| Open rates'!V18*0.82 + 25</f>
        <v>13883</v>
      </c>
      <c r="W18" s="84">
        <f>'BAR BB| Open rates'!W18*0.82 + 25</f>
        <v>12325</v>
      </c>
      <c r="X18" s="84">
        <f>'BAR BB| Open rates'!X18*0.82 + 25</f>
        <v>10439</v>
      </c>
      <c r="Y18" s="84">
        <f>'BAR BB| Open rates'!Y18*0.82 + 25</f>
        <v>11259</v>
      </c>
      <c r="Z18" s="84">
        <f>'BAR BB| Open rates'!Z18*0.82 + 25</f>
        <v>10439</v>
      </c>
      <c r="AA18" s="84">
        <f>'BAR BB| Open rates'!AA18*0.82 + 25</f>
        <v>11259</v>
      </c>
      <c r="AB18" s="84">
        <f>'BAR BB| Open rates'!AB18*0.82 + 25</f>
        <v>10439</v>
      </c>
      <c r="AC18" s="84">
        <f>'BAR BB| Open rates'!AC18*0.82 + 25</f>
        <v>10439</v>
      </c>
      <c r="AD18" s="84">
        <f>'BAR BB| Open rates'!AD18*0.82 + 25</f>
        <v>10685</v>
      </c>
      <c r="AE18" s="84">
        <f>'BAR BB| Open rates'!AE18*0.82 + 25</f>
        <v>11587</v>
      </c>
      <c r="AF18" s="84">
        <f>'BAR BB| Open rates'!AF18*0.82 + 25</f>
        <v>10439</v>
      </c>
      <c r="AG18" s="84">
        <f>'BAR BB| Open rates'!AG18*0.82 + 25</f>
        <v>11587</v>
      </c>
      <c r="AH18" s="84">
        <f>'BAR BB| Open rates'!AH18*0.82 + 25</f>
        <v>10439</v>
      </c>
      <c r="AI18" s="84">
        <f>'BAR BB| Open rates'!AI18*0.82 + 25</f>
        <v>11259</v>
      </c>
      <c r="AJ18" s="84">
        <f>'BAR BB| Open rates'!AJ18*0.82 + 25</f>
        <v>10439</v>
      </c>
      <c r="AK18" s="84">
        <f>'BAR BB| Open rates'!AK18*0.82 + 25</f>
        <v>11259</v>
      </c>
      <c r="AL18" s="84">
        <f>'BAR BB| Open rates'!AL18*0.82 + 25</f>
        <v>10439</v>
      </c>
      <c r="AM18" s="84">
        <f>'BAR BB| Open rates'!AM18*0.82 + 25</f>
        <v>13309</v>
      </c>
      <c r="AN18" s="84">
        <f>'BAR BB| Open rates'!AN18*0.82 + 25</f>
        <v>13309</v>
      </c>
      <c r="AO18" s="84">
        <f>'BAR BB| Open rates'!AO18*0.82 + 25</f>
        <v>11587</v>
      </c>
      <c r="AP18" s="84">
        <f>'BAR BB| Open rates'!AP18*0.82 + 25</f>
        <v>13309</v>
      </c>
      <c r="AQ18" s="84">
        <f>'BAR BB| Open rates'!AQ18*0.82 + 25</f>
        <v>11587</v>
      </c>
      <c r="AR18" s="84">
        <f>'BAR BB| Open rates'!AR18*0.82 + 25</f>
        <v>11587</v>
      </c>
      <c r="AS18" s="84">
        <f>'BAR BB| Open rates'!AS18*0.82 + 25</f>
        <v>10767</v>
      </c>
      <c r="AT18" s="84">
        <f>'BAR BB| Open rates'!AT18*0.82 + 25</f>
        <v>17245</v>
      </c>
      <c r="AU18" s="84">
        <f>'BAR BB| Open rates'!AU18*0.82 + 25</f>
        <v>10767</v>
      </c>
      <c r="AV18" s="84">
        <f>'BAR BB| Open rates'!AV18*0.82 + 25</f>
        <v>19295</v>
      </c>
      <c r="AW18" s="84">
        <f>'BAR BB| Open rates'!AW18*0.82 + 25</f>
        <v>19295</v>
      </c>
      <c r="AX18" s="84">
        <f>'BAR BB| Open rates'!AX18*0.82 + 25</f>
        <v>17655</v>
      </c>
      <c r="AY18" s="84">
        <f>'BAR BB| Open rates'!AY18*0.82 + 25</f>
        <v>17655</v>
      </c>
      <c r="AZ18" s="84">
        <f>'BAR BB| Open rates'!AZ18*0.82 + 25</f>
        <v>17655</v>
      </c>
      <c r="BA18" s="84">
        <f>'BAR BB| Open rates'!BA18*0.82 + 25</f>
        <v>17655</v>
      </c>
      <c r="BB18" s="84">
        <f>'BAR BB| Open rates'!BB18*0.82 + 25</f>
        <v>17655</v>
      </c>
      <c r="BC18" s="84">
        <f>'BAR BB| Open rates'!BC18*0.82 + 25</f>
        <v>17655</v>
      </c>
      <c r="BD18" s="84">
        <f>'BAR BB| Open rates'!BD18*0.82 + 25</f>
        <v>17655</v>
      </c>
      <c r="BE18" s="84">
        <f>'BAR BB| Open rates'!BE18*0.82 + 25</f>
        <v>17655</v>
      </c>
      <c r="BF18" s="84">
        <f>'BAR BB| Open rates'!BF18*0.82 + 25</f>
        <v>17655</v>
      </c>
      <c r="BG18" s="84">
        <f>'BAR BB| Open rates'!BG18*0.82 + 25</f>
        <v>16835</v>
      </c>
      <c r="BH18" s="84">
        <f>'BAR BB| Open rates'!BH18*0.82 + 25</f>
        <v>16835</v>
      </c>
      <c r="BI18" s="84">
        <f>'BAR BB| Open rates'!BI18*0.82 + 25</f>
        <v>16835</v>
      </c>
    </row>
    <row r="19" spans="1:61" s="14" customFormat="1" ht="12" customHeight="1" x14ac:dyDescent="0.2">
      <c r="A19" s="42">
        <v>2</v>
      </c>
      <c r="B19" s="84">
        <f>'BAR BB| Open rates'!B19*0.82 + 25</f>
        <v>36925</v>
      </c>
      <c r="C19" s="84">
        <f>'BAR BB| Open rates'!C19*0.82 + 25</f>
        <v>36925</v>
      </c>
      <c r="D19" s="84">
        <f>'BAR BB| Open rates'!D19*0.82 + 25</f>
        <v>36925</v>
      </c>
      <c r="E19" s="84">
        <f>'BAR BB| Open rates'!E19*0.82 + 25</f>
        <v>36925</v>
      </c>
      <c r="F19" s="84">
        <f>'BAR BB| Open rates'!F19*0.82 + 25</f>
        <v>36925</v>
      </c>
      <c r="G19" s="84">
        <f>'BAR BB| Open rates'!G19*0.82 + 25</f>
        <v>36925</v>
      </c>
      <c r="H19" s="84">
        <f>'BAR BB| Open rates'!H19*0.82 + 25</f>
        <v>33645</v>
      </c>
      <c r="I19" s="84">
        <f>'BAR BB| Open rates'!I19*0.82 + 25</f>
        <v>32825</v>
      </c>
      <c r="J19" s="84">
        <f>'BAR BB| Open rates'!J19*0.82 + 25</f>
        <v>33645</v>
      </c>
      <c r="K19" s="84">
        <f>'BAR BB| Open rates'!K19*0.82 + 25</f>
        <v>28233</v>
      </c>
      <c r="L19" s="84">
        <f>'BAR BB| Open rates'!L19*0.82 + 25</f>
        <v>24133</v>
      </c>
      <c r="M19" s="84">
        <f>'BAR BB| Open rates'!M19*0.82 + 25</f>
        <v>26593</v>
      </c>
      <c r="N19" s="84">
        <f>'BAR BB| Open rates'!N19*0.82 + 25</f>
        <v>26593</v>
      </c>
      <c r="O19" s="84">
        <f>'BAR BB| Open rates'!O19*0.82 + 25</f>
        <v>21673</v>
      </c>
      <c r="P19" s="84">
        <f>'BAR BB| Open rates'!P19*0.82 + 25</f>
        <v>21673</v>
      </c>
      <c r="Q19" s="84">
        <f>'BAR BB| Open rates'!Q19*0.82 + 25</f>
        <v>18393</v>
      </c>
      <c r="R19" s="84">
        <f>'BAR BB| Open rates'!R19*0.82 + 25</f>
        <v>18393</v>
      </c>
      <c r="S19" s="84">
        <f>'BAR BB| Open rates'!S19*0.82 + 25</f>
        <v>16096.999999999998</v>
      </c>
      <c r="T19" s="84">
        <f>'BAR BB| Open rates'!T19*0.82 + 25</f>
        <v>18393</v>
      </c>
      <c r="U19" s="84">
        <f>'BAR BB| Open rates'!U19*0.82 + 25</f>
        <v>16096.999999999998</v>
      </c>
      <c r="V19" s="84">
        <f>'BAR BB| Open rates'!V19*0.82 + 25</f>
        <v>15113</v>
      </c>
      <c r="W19" s="84">
        <f>'BAR BB| Open rates'!W19*0.82 + 25</f>
        <v>13555</v>
      </c>
      <c r="X19" s="84">
        <f>'BAR BB| Open rates'!X19*0.82 + 25</f>
        <v>11669</v>
      </c>
      <c r="Y19" s="84">
        <f>'BAR BB| Open rates'!Y19*0.82 + 25</f>
        <v>12489</v>
      </c>
      <c r="Z19" s="84">
        <f>'BAR BB| Open rates'!Z19*0.82 + 25</f>
        <v>11669</v>
      </c>
      <c r="AA19" s="84">
        <f>'BAR BB| Open rates'!AA19*0.82 + 25</f>
        <v>12489</v>
      </c>
      <c r="AB19" s="84">
        <f>'BAR BB| Open rates'!AB19*0.82 + 25</f>
        <v>11669</v>
      </c>
      <c r="AC19" s="84">
        <f>'BAR BB| Open rates'!AC19*0.82 + 25</f>
        <v>11669</v>
      </c>
      <c r="AD19" s="84">
        <f>'BAR BB| Open rates'!AD19*0.82 + 25</f>
        <v>11915</v>
      </c>
      <c r="AE19" s="84">
        <f>'BAR BB| Open rates'!AE19*0.82 + 25</f>
        <v>12817</v>
      </c>
      <c r="AF19" s="84">
        <f>'BAR BB| Open rates'!AF19*0.82 + 25</f>
        <v>11669</v>
      </c>
      <c r="AG19" s="84">
        <f>'BAR BB| Open rates'!AG19*0.82 + 25</f>
        <v>12817</v>
      </c>
      <c r="AH19" s="84">
        <f>'BAR BB| Open rates'!AH19*0.82 + 25</f>
        <v>11669</v>
      </c>
      <c r="AI19" s="84">
        <f>'BAR BB| Open rates'!AI19*0.82 + 25</f>
        <v>12489</v>
      </c>
      <c r="AJ19" s="84">
        <f>'BAR BB| Open rates'!AJ19*0.82 + 25</f>
        <v>11669</v>
      </c>
      <c r="AK19" s="84">
        <f>'BAR BB| Open rates'!AK19*0.82 + 25</f>
        <v>12489</v>
      </c>
      <c r="AL19" s="84">
        <f>'BAR BB| Open rates'!AL19*0.82 + 25</f>
        <v>11669</v>
      </c>
      <c r="AM19" s="84">
        <f>'BAR BB| Open rates'!AM19*0.82 + 25</f>
        <v>14539</v>
      </c>
      <c r="AN19" s="84">
        <f>'BAR BB| Open rates'!AN19*0.82 + 25</f>
        <v>14539</v>
      </c>
      <c r="AO19" s="84">
        <f>'BAR BB| Open rates'!AO19*0.82 + 25</f>
        <v>12817</v>
      </c>
      <c r="AP19" s="84">
        <f>'BAR BB| Open rates'!AP19*0.82 + 25</f>
        <v>14539</v>
      </c>
      <c r="AQ19" s="84">
        <f>'BAR BB| Open rates'!AQ19*0.82 + 25</f>
        <v>12817</v>
      </c>
      <c r="AR19" s="84">
        <f>'BAR BB| Open rates'!AR19*0.82 + 25</f>
        <v>12817</v>
      </c>
      <c r="AS19" s="84">
        <f>'BAR BB| Open rates'!AS19*0.82 + 25</f>
        <v>11997</v>
      </c>
      <c r="AT19" s="84">
        <f>'BAR BB| Open rates'!AT19*0.82 + 25</f>
        <v>18475</v>
      </c>
      <c r="AU19" s="84">
        <f>'BAR BB| Open rates'!AU19*0.82 + 25</f>
        <v>11997</v>
      </c>
      <c r="AV19" s="84">
        <f>'BAR BB| Open rates'!AV19*0.82 + 25</f>
        <v>20525</v>
      </c>
      <c r="AW19" s="84">
        <f>'BAR BB| Open rates'!AW19*0.82 + 25</f>
        <v>20525</v>
      </c>
      <c r="AX19" s="84">
        <f>'BAR BB| Open rates'!AX19*0.82 + 25</f>
        <v>18885</v>
      </c>
      <c r="AY19" s="84">
        <f>'BAR BB| Open rates'!AY19*0.82 + 25</f>
        <v>18885</v>
      </c>
      <c r="AZ19" s="84">
        <f>'BAR BB| Open rates'!AZ19*0.82 + 25</f>
        <v>18885</v>
      </c>
      <c r="BA19" s="84">
        <f>'BAR BB| Open rates'!BA19*0.82 + 25</f>
        <v>18885</v>
      </c>
      <c r="BB19" s="84">
        <f>'BAR BB| Open rates'!BB19*0.82 + 25</f>
        <v>18885</v>
      </c>
      <c r="BC19" s="84">
        <f>'BAR BB| Open rates'!BC19*0.82 + 25</f>
        <v>18885</v>
      </c>
      <c r="BD19" s="84">
        <f>'BAR BB| Open rates'!BD19*0.82 + 25</f>
        <v>18885</v>
      </c>
      <c r="BE19" s="84">
        <f>'BAR BB| Open rates'!BE19*0.82 + 25</f>
        <v>18885</v>
      </c>
      <c r="BF19" s="84">
        <f>'BAR BB| Open rates'!BF19*0.82 + 25</f>
        <v>18885</v>
      </c>
      <c r="BG19" s="84">
        <f>'BAR BB| Open rates'!BG19*0.82 + 25</f>
        <v>18065</v>
      </c>
      <c r="BH19" s="84">
        <f>'BAR BB| Open rates'!BH19*0.82 + 25</f>
        <v>18065</v>
      </c>
      <c r="BI19" s="84">
        <f>'BAR BB| Open rates'!BI19*0.82 + 25</f>
        <v>18065</v>
      </c>
    </row>
    <row r="20" spans="1:6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row>
    <row r="21" spans="1:61" s="14" customFormat="1" ht="12" customHeight="1" x14ac:dyDescent="0.2">
      <c r="A21" s="42">
        <v>1</v>
      </c>
      <c r="B21" s="84">
        <f>'BAR BB| Open rates'!B21*0.82 + 25</f>
        <v>51603</v>
      </c>
      <c r="C21" s="84">
        <f>'BAR BB| Open rates'!C21*0.82 + 25</f>
        <v>51603</v>
      </c>
      <c r="D21" s="84">
        <f>'BAR BB| Open rates'!D21*0.82 + 25</f>
        <v>51603</v>
      </c>
      <c r="E21" s="84">
        <f>'BAR BB| Open rates'!E21*0.82 + 25</f>
        <v>51603</v>
      </c>
      <c r="F21" s="84">
        <f>'BAR BB| Open rates'!F21*0.82 + 25</f>
        <v>51603</v>
      </c>
      <c r="G21" s="84">
        <f>'BAR BB| Open rates'!G21*0.82 + 25</f>
        <v>51603</v>
      </c>
      <c r="H21" s="84">
        <f>'BAR BB| Open rates'!H21*0.82 + 25</f>
        <v>48323</v>
      </c>
      <c r="I21" s="84">
        <f>'BAR BB| Open rates'!I21*0.82 + 25</f>
        <v>47503</v>
      </c>
      <c r="J21" s="84">
        <f>'BAR BB| Open rates'!J21*0.82 + 25</f>
        <v>48323</v>
      </c>
      <c r="K21" s="84">
        <f>'BAR BB| Open rates'!K21*0.82 + 25</f>
        <v>36023</v>
      </c>
      <c r="L21" s="84">
        <f>'BAR BB| Open rates'!L21*0.82 + 25</f>
        <v>31922.999999999996</v>
      </c>
      <c r="M21" s="84">
        <f>'BAR BB| Open rates'!M21*0.82 + 25</f>
        <v>34383</v>
      </c>
      <c r="N21" s="84">
        <f>'BAR BB| Open rates'!N21*0.82 + 25</f>
        <v>34383</v>
      </c>
      <c r="O21" s="84">
        <f>'BAR BB| Open rates'!O21*0.82 + 25</f>
        <v>29463</v>
      </c>
      <c r="P21" s="84">
        <f>'BAR BB| Open rates'!P21*0.82 + 25</f>
        <v>29463</v>
      </c>
      <c r="Q21" s="84">
        <f>'BAR BB| Open rates'!Q21*0.82 + 25</f>
        <v>26183</v>
      </c>
      <c r="R21" s="84">
        <f>'BAR BB| Open rates'!R21*0.82 + 25</f>
        <v>26183</v>
      </c>
      <c r="S21" s="84">
        <f>'BAR BB| Open rates'!S21*0.82 + 25</f>
        <v>23887</v>
      </c>
      <c r="T21" s="84">
        <f>'BAR BB| Open rates'!T21*0.82 + 25</f>
        <v>26183</v>
      </c>
      <c r="U21" s="84">
        <f>'BAR BB| Open rates'!U21*0.82 + 25</f>
        <v>23887</v>
      </c>
      <c r="V21" s="84">
        <f>'BAR BB| Open rates'!V21*0.82 + 25</f>
        <v>22903</v>
      </c>
      <c r="W21" s="84">
        <f>'BAR BB| Open rates'!W21*0.82 + 25</f>
        <v>13883</v>
      </c>
      <c r="X21" s="84">
        <f>'BAR BB| Open rates'!X21*0.82 + 25</f>
        <v>11997</v>
      </c>
      <c r="Y21" s="84">
        <f>'BAR BB| Open rates'!Y21*0.82 + 25</f>
        <v>12817</v>
      </c>
      <c r="Z21" s="84">
        <f>'BAR BB| Open rates'!Z21*0.82 + 25</f>
        <v>11997</v>
      </c>
      <c r="AA21" s="84">
        <f>'BAR BB| Open rates'!AA21*0.82 + 25</f>
        <v>12817</v>
      </c>
      <c r="AB21" s="84">
        <f>'BAR BB| Open rates'!AB21*0.82 + 25</f>
        <v>11997</v>
      </c>
      <c r="AC21" s="84">
        <f>'BAR BB| Open rates'!AC21*0.82 + 25</f>
        <v>11997</v>
      </c>
      <c r="AD21" s="84">
        <f>'BAR BB| Open rates'!AD21*0.82 + 25</f>
        <v>12243</v>
      </c>
      <c r="AE21" s="84">
        <f>'BAR BB| Open rates'!AE21*0.82 + 25</f>
        <v>13145</v>
      </c>
      <c r="AF21" s="84">
        <f>'BAR BB| Open rates'!AF21*0.82 + 25</f>
        <v>11997</v>
      </c>
      <c r="AG21" s="84">
        <f>'BAR BB| Open rates'!AG21*0.82 + 25</f>
        <v>13145</v>
      </c>
      <c r="AH21" s="84">
        <f>'BAR BB| Open rates'!AH21*0.82 + 25</f>
        <v>11997</v>
      </c>
      <c r="AI21" s="84">
        <f>'BAR BB| Open rates'!AI21*0.82 + 25</f>
        <v>12817</v>
      </c>
      <c r="AJ21" s="84">
        <f>'BAR BB| Open rates'!AJ21*0.82 + 25</f>
        <v>11997</v>
      </c>
      <c r="AK21" s="84">
        <f>'BAR BB| Open rates'!AK21*0.82 + 25</f>
        <v>12817</v>
      </c>
      <c r="AL21" s="84">
        <f>'BAR BB| Open rates'!AL21*0.82 + 25</f>
        <v>11997</v>
      </c>
      <c r="AM21" s="84">
        <f>'BAR BB| Open rates'!AM21*0.82 + 25</f>
        <v>14867</v>
      </c>
      <c r="AN21" s="84">
        <f>'BAR BB| Open rates'!AN21*0.82 + 25</f>
        <v>14867</v>
      </c>
      <c r="AO21" s="84">
        <f>'BAR BB| Open rates'!AO21*0.82 + 25</f>
        <v>13145</v>
      </c>
      <c r="AP21" s="84">
        <f>'BAR BB| Open rates'!AP21*0.82 + 25</f>
        <v>14867</v>
      </c>
      <c r="AQ21" s="84">
        <f>'BAR BB| Open rates'!AQ21*0.82 + 25</f>
        <v>13145</v>
      </c>
      <c r="AR21" s="84">
        <f>'BAR BB| Open rates'!AR21*0.82 + 25</f>
        <v>13145</v>
      </c>
      <c r="AS21" s="84">
        <f>'BAR BB| Open rates'!AS21*0.82 + 25</f>
        <v>12325</v>
      </c>
      <c r="AT21" s="84">
        <f>'BAR BB| Open rates'!AT21*0.82 + 25</f>
        <v>18803</v>
      </c>
      <c r="AU21" s="84">
        <f>'BAR BB| Open rates'!AU21*0.82 + 25</f>
        <v>12325</v>
      </c>
      <c r="AV21" s="84">
        <f>'BAR BB| Open rates'!AV21*0.82 + 25</f>
        <v>23723</v>
      </c>
      <c r="AW21" s="84">
        <f>'BAR BB| Open rates'!AW21*0.82 + 25</f>
        <v>23723</v>
      </c>
      <c r="AX21" s="84">
        <f>'BAR BB| Open rates'!AX21*0.82 + 25</f>
        <v>22083</v>
      </c>
      <c r="AY21" s="84">
        <f>'BAR BB| Open rates'!AY21*0.82 + 25</f>
        <v>22083</v>
      </c>
      <c r="AZ21" s="84">
        <f>'BAR BB| Open rates'!AZ21*0.82 + 25</f>
        <v>22083</v>
      </c>
      <c r="BA21" s="84">
        <f>'BAR BB| Open rates'!BA21*0.82 + 25</f>
        <v>22083</v>
      </c>
      <c r="BB21" s="84">
        <f>'BAR BB| Open rates'!BB21*0.82 + 25</f>
        <v>22083</v>
      </c>
      <c r="BC21" s="84">
        <f>'BAR BB| Open rates'!BC21*0.82 + 25</f>
        <v>22083</v>
      </c>
      <c r="BD21" s="84">
        <f>'BAR BB| Open rates'!BD21*0.82 + 25</f>
        <v>22083</v>
      </c>
      <c r="BE21" s="84">
        <f>'BAR BB| Open rates'!BE21*0.82 + 25</f>
        <v>22083</v>
      </c>
      <c r="BF21" s="84">
        <f>'BAR BB| Open rates'!BF21*0.82 + 25</f>
        <v>22083</v>
      </c>
      <c r="BG21" s="84">
        <f>'BAR BB| Open rates'!BG21*0.82 + 25</f>
        <v>21263</v>
      </c>
      <c r="BH21" s="84">
        <f>'BAR BB| Open rates'!BH21*0.82 + 25</f>
        <v>21263</v>
      </c>
      <c r="BI21" s="84">
        <f>'BAR BB| Open rates'!BI21*0.82 + 25</f>
        <v>21263</v>
      </c>
    </row>
    <row r="22" spans="1:61" s="14" customFormat="1" ht="12" customHeight="1" x14ac:dyDescent="0.2">
      <c r="A22" s="42">
        <v>2</v>
      </c>
      <c r="B22" s="84">
        <f>'BAR BB| Open rates'!B22*0.82 + 25</f>
        <v>52833</v>
      </c>
      <c r="C22" s="84">
        <f>'BAR BB| Open rates'!C22*0.82 + 25</f>
        <v>52833</v>
      </c>
      <c r="D22" s="84">
        <f>'BAR BB| Open rates'!D22*0.82 + 25</f>
        <v>52833</v>
      </c>
      <c r="E22" s="84">
        <f>'BAR BB| Open rates'!E22*0.82 + 25</f>
        <v>52833</v>
      </c>
      <c r="F22" s="84">
        <f>'BAR BB| Open rates'!F22*0.82 + 25</f>
        <v>52833</v>
      </c>
      <c r="G22" s="84">
        <f>'BAR BB| Open rates'!G22*0.82 + 25</f>
        <v>52833</v>
      </c>
      <c r="H22" s="84">
        <f>'BAR BB| Open rates'!H22*0.82 + 25</f>
        <v>49553</v>
      </c>
      <c r="I22" s="84">
        <f>'BAR BB| Open rates'!I22*0.82 + 25</f>
        <v>48733</v>
      </c>
      <c r="J22" s="84">
        <f>'BAR BB| Open rates'!J22*0.82 + 25</f>
        <v>49553</v>
      </c>
      <c r="K22" s="84">
        <f>'BAR BB| Open rates'!K22*0.82 + 25</f>
        <v>37253</v>
      </c>
      <c r="L22" s="84">
        <f>'BAR BB| Open rates'!L22*0.82 + 25</f>
        <v>33153</v>
      </c>
      <c r="M22" s="84">
        <f>'BAR BB| Open rates'!M22*0.82 + 25</f>
        <v>35613</v>
      </c>
      <c r="N22" s="84">
        <f>'BAR BB| Open rates'!N22*0.82 + 25</f>
        <v>35613</v>
      </c>
      <c r="O22" s="84">
        <f>'BAR BB| Open rates'!O22*0.82 + 25</f>
        <v>30692.999999999996</v>
      </c>
      <c r="P22" s="84">
        <f>'BAR BB| Open rates'!P22*0.82 + 25</f>
        <v>30692.999999999996</v>
      </c>
      <c r="Q22" s="84">
        <f>'BAR BB| Open rates'!Q22*0.82 + 25</f>
        <v>27413</v>
      </c>
      <c r="R22" s="84">
        <f>'BAR BB| Open rates'!R22*0.82 + 25</f>
        <v>27413</v>
      </c>
      <c r="S22" s="84">
        <f>'BAR BB| Open rates'!S22*0.82 + 25</f>
        <v>25117</v>
      </c>
      <c r="T22" s="84">
        <f>'BAR BB| Open rates'!T22*0.82 + 25</f>
        <v>27413</v>
      </c>
      <c r="U22" s="84">
        <f>'BAR BB| Open rates'!U22*0.82 + 25</f>
        <v>25117</v>
      </c>
      <c r="V22" s="84">
        <f>'BAR BB| Open rates'!V22*0.82 + 25</f>
        <v>24133</v>
      </c>
      <c r="W22" s="84">
        <f>'BAR BB| Open rates'!W22*0.82 + 25</f>
        <v>15113</v>
      </c>
      <c r="X22" s="84">
        <f>'BAR BB| Open rates'!X22*0.82 + 25</f>
        <v>13227</v>
      </c>
      <c r="Y22" s="84">
        <f>'BAR BB| Open rates'!Y22*0.82 + 25</f>
        <v>14047</v>
      </c>
      <c r="Z22" s="84">
        <f>'BAR BB| Open rates'!Z22*0.82 + 25</f>
        <v>13227</v>
      </c>
      <c r="AA22" s="84">
        <f>'BAR BB| Open rates'!AA22*0.82 + 25</f>
        <v>14047</v>
      </c>
      <c r="AB22" s="84">
        <f>'BAR BB| Open rates'!AB22*0.82 + 25</f>
        <v>13227</v>
      </c>
      <c r="AC22" s="84">
        <f>'BAR BB| Open rates'!AC22*0.82 + 25</f>
        <v>13227</v>
      </c>
      <c r="AD22" s="84">
        <f>'BAR BB| Open rates'!AD22*0.82 + 25</f>
        <v>13473</v>
      </c>
      <c r="AE22" s="84">
        <f>'BAR BB| Open rates'!AE22*0.82 + 25</f>
        <v>14375</v>
      </c>
      <c r="AF22" s="84">
        <f>'BAR BB| Open rates'!AF22*0.82 + 25</f>
        <v>13227</v>
      </c>
      <c r="AG22" s="84">
        <f>'BAR BB| Open rates'!AG22*0.82 + 25</f>
        <v>14375</v>
      </c>
      <c r="AH22" s="84">
        <f>'BAR BB| Open rates'!AH22*0.82 + 25</f>
        <v>13227</v>
      </c>
      <c r="AI22" s="84">
        <f>'BAR BB| Open rates'!AI22*0.82 + 25</f>
        <v>14047</v>
      </c>
      <c r="AJ22" s="84">
        <f>'BAR BB| Open rates'!AJ22*0.82 + 25</f>
        <v>13227</v>
      </c>
      <c r="AK22" s="84">
        <f>'BAR BB| Open rates'!AK22*0.82 + 25</f>
        <v>14047</v>
      </c>
      <c r="AL22" s="84">
        <f>'BAR BB| Open rates'!AL22*0.82 + 25</f>
        <v>13227</v>
      </c>
      <c r="AM22" s="84">
        <f>'BAR BB| Open rates'!AM22*0.82 + 25</f>
        <v>16096.999999999998</v>
      </c>
      <c r="AN22" s="84">
        <f>'BAR BB| Open rates'!AN22*0.82 + 25</f>
        <v>16096.999999999998</v>
      </c>
      <c r="AO22" s="84">
        <f>'BAR BB| Open rates'!AO22*0.82 + 25</f>
        <v>14375</v>
      </c>
      <c r="AP22" s="84">
        <f>'BAR BB| Open rates'!AP22*0.82 + 25</f>
        <v>16096.999999999998</v>
      </c>
      <c r="AQ22" s="84">
        <f>'BAR BB| Open rates'!AQ22*0.82 + 25</f>
        <v>14375</v>
      </c>
      <c r="AR22" s="84">
        <f>'BAR BB| Open rates'!AR22*0.82 + 25</f>
        <v>14375</v>
      </c>
      <c r="AS22" s="84">
        <f>'BAR BB| Open rates'!AS22*0.82 + 25</f>
        <v>13555</v>
      </c>
      <c r="AT22" s="84">
        <f>'BAR BB| Open rates'!AT22*0.82 + 25</f>
        <v>20033</v>
      </c>
      <c r="AU22" s="84">
        <f>'BAR BB| Open rates'!AU22*0.82 + 25</f>
        <v>13555</v>
      </c>
      <c r="AV22" s="84">
        <f>'BAR BB| Open rates'!AV22*0.82 + 25</f>
        <v>24953</v>
      </c>
      <c r="AW22" s="84">
        <f>'BAR BB| Open rates'!AW22*0.82 + 25</f>
        <v>24953</v>
      </c>
      <c r="AX22" s="84">
        <f>'BAR BB| Open rates'!AX22*0.82 + 25</f>
        <v>23313</v>
      </c>
      <c r="AY22" s="84">
        <f>'BAR BB| Open rates'!AY22*0.82 + 25</f>
        <v>23313</v>
      </c>
      <c r="AZ22" s="84">
        <f>'BAR BB| Open rates'!AZ22*0.82 + 25</f>
        <v>23313</v>
      </c>
      <c r="BA22" s="84">
        <f>'BAR BB| Open rates'!BA22*0.82 + 25</f>
        <v>23313</v>
      </c>
      <c r="BB22" s="84">
        <f>'BAR BB| Open rates'!BB22*0.82 + 25</f>
        <v>23313</v>
      </c>
      <c r="BC22" s="84">
        <f>'BAR BB| Open rates'!BC22*0.82 + 25</f>
        <v>23313</v>
      </c>
      <c r="BD22" s="84">
        <f>'BAR BB| Open rates'!BD22*0.82 + 25</f>
        <v>23313</v>
      </c>
      <c r="BE22" s="84">
        <f>'BAR BB| Open rates'!BE22*0.82 + 25</f>
        <v>23313</v>
      </c>
      <c r="BF22" s="84">
        <f>'BAR BB| Open rates'!BF22*0.82 + 25</f>
        <v>23313</v>
      </c>
      <c r="BG22" s="84">
        <f>'BAR BB| Open rates'!BG22*0.82 + 25</f>
        <v>22493</v>
      </c>
      <c r="BH22" s="84">
        <f>'BAR BB| Open rates'!BH22*0.82 + 25</f>
        <v>22493</v>
      </c>
      <c r="BI22" s="84">
        <f>'BAR BB| Open rates'!BI22*0.82 + 25</f>
        <v>22493</v>
      </c>
    </row>
    <row r="23" spans="1:61" s="14" customFormat="1" ht="12" customHeight="1" x14ac:dyDescent="0.2">
      <c r="A23" s="42">
        <v>3</v>
      </c>
      <c r="B23" s="84">
        <f>'BAR BB| Open rates'!B23*0.82 + 25</f>
        <v>54063</v>
      </c>
      <c r="C23" s="84">
        <f>'BAR BB| Open rates'!C23*0.82 + 25</f>
        <v>54063</v>
      </c>
      <c r="D23" s="84">
        <f>'BAR BB| Open rates'!D23*0.82 + 25</f>
        <v>54063</v>
      </c>
      <c r="E23" s="84">
        <f>'BAR BB| Open rates'!E23*0.82 + 25</f>
        <v>54063</v>
      </c>
      <c r="F23" s="84">
        <f>'BAR BB| Open rates'!F23*0.82 + 25</f>
        <v>54063</v>
      </c>
      <c r="G23" s="84">
        <f>'BAR BB| Open rates'!G23*0.82 + 25</f>
        <v>54063</v>
      </c>
      <c r="H23" s="84">
        <f>'BAR BB| Open rates'!H23*0.82 + 25</f>
        <v>50783</v>
      </c>
      <c r="I23" s="84">
        <f>'BAR BB| Open rates'!I23*0.82 + 25</f>
        <v>49963</v>
      </c>
      <c r="J23" s="84">
        <f>'BAR BB| Open rates'!J23*0.82 + 25</f>
        <v>50783</v>
      </c>
      <c r="K23" s="84">
        <f>'BAR BB| Open rates'!K23*0.82 + 25</f>
        <v>38483</v>
      </c>
      <c r="L23" s="84">
        <f>'BAR BB| Open rates'!L23*0.82 + 25</f>
        <v>34383</v>
      </c>
      <c r="M23" s="84">
        <f>'BAR BB| Open rates'!M23*0.82 + 25</f>
        <v>36843</v>
      </c>
      <c r="N23" s="84">
        <f>'BAR BB| Open rates'!N23*0.82 + 25</f>
        <v>36843</v>
      </c>
      <c r="O23" s="84">
        <f>'BAR BB| Open rates'!O23*0.82 + 25</f>
        <v>31922.999999999996</v>
      </c>
      <c r="P23" s="84">
        <f>'BAR BB| Open rates'!P23*0.82 + 25</f>
        <v>31922.999999999996</v>
      </c>
      <c r="Q23" s="84">
        <f>'BAR BB| Open rates'!Q23*0.82 + 25</f>
        <v>28643</v>
      </c>
      <c r="R23" s="84">
        <f>'BAR BB| Open rates'!R23*0.82 + 25</f>
        <v>28643</v>
      </c>
      <c r="S23" s="84">
        <f>'BAR BB| Open rates'!S23*0.82 + 25</f>
        <v>26347</v>
      </c>
      <c r="T23" s="84">
        <f>'BAR BB| Open rates'!T23*0.82 + 25</f>
        <v>28643</v>
      </c>
      <c r="U23" s="84">
        <f>'BAR BB| Open rates'!U23*0.82 + 25</f>
        <v>26347</v>
      </c>
      <c r="V23" s="84">
        <f>'BAR BB| Open rates'!V23*0.82 + 25</f>
        <v>25363</v>
      </c>
      <c r="W23" s="84">
        <f>'BAR BB| Open rates'!W23*0.82 + 25</f>
        <v>16342.999999999998</v>
      </c>
      <c r="X23" s="84">
        <f>'BAR BB| Open rates'!X23*0.82 + 25</f>
        <v>14457</v>
      </c>
      <c r="Y23" s="84">
        <f>'BAR BB| Open rates'!Y23*0.82 + 25</f>
        <v>15277</v>
      </c>
      <c r="Z23" s="84">
        <f>'BAR BB| Open rates'!Z23*0.82 + 25</f>
        <v>14457</v>
      </c>
      <c r="AA23" s="84">
        <f>'BAR BB| Open rates'!AA23*0.82 + 25</f>
        <v>15277</v>
      </c>
      <c r="AB23" s="84">
        <f>'BAR BB| Open rates'!AB23*0.82 + 25</f>
        <v>14457</v>
      </c>
      <c r="AC23" s="84">
        <f>'BAR BB| Open rates'!AC23*0.82 + 25</f>
        <v>14457</v>
      </c>
      <c r="AD23" s="84">
        <f>'BAR BB| Open rates'!AD23*0.82 + 25</f>
        <v>14703</v>
      </c>
      <c r="AE23" s="84">
        <f>'BAR BB| Open rates'!AE23*0.82 + 25</f>
        <v>15604.999999999998</v>
      </c>
      <c r="AF23" s="84">
        <f>'BAR BB| Open rates'!AF23*0.82 + 25</f>
        <v>14457</v>
      </c>
      <c r="AG23" s="84">
        <f>'BAR BB| Open rates'!AG23*0.82 + 25</f>
        <v>15604.999999999998</v>
      </c>
      <c r="AH23" s="84">
        <f>'BAR BB| Open rates'!AH23*0.82 + 25</f>
        <v>14457</v>
      </c>
      <c r="AI23" s="84">
        <f>'BAR BB| Open rates'!AI23*0.82 + 25</f>
        <v>15277</v>
      </c>
      <c r="AJ23" s="84">
        <f>'BAR BB| Open rates'!AJ23*0.82 + 25</f>
        <v>14457</v>
      </c>
      <c r="AK23" s="84">
        <f>'BAR BB| Open rates'!AK23*0.82 + 25</f>
        <v>15277</v>
      </c>
      <c r="AL23" s="84">
        <f>'BAR BB| Open rates'!AL23*0.82 + 25</f>
        <v>14457</v>
      </c>
      <c r="AM23" s="84">
        <f>'BAR BB| Open rates'!AM23*0.82 + 25</f>
        <v>17327</v>
      </c>
      <c r="AN23" s="84">
        <f>'BAR BB| Open rates'!AN23*0.82 + 25</f>
        <v>17327</v>
      </c>
      <c r="AO23" s="84">
        <f>'BAR BB| Open rates'!AO23*0.82 + 25</f>
        <v>15604.999999999998</v>
      </c>
      <c r="AP23" s="84">
        <f>'BAR BB| Open rates'!AP23*0.82 + 25</f>
        <v>17327</v>
      </c>
      <c r="AQ23" s="84">
        <f>'BAR BB| Open rates'!AQ23*0.82 + 25</f>
        <v>15604.999999999998</v>
      </c>
      <c r="AR23" s="84">
        <f>'BAR BB| Open rates'!AR23*0.82 + 25</f>
        <v>15604.999999999998</v>
      </c>
      <c r="AS23" s="84">
        <f>'BAR BB| Open rates'!AS23*0.82 + 25</f>
        <v>14785</v>
      </c>
      <c r="AT23" s="84">
        <f>'BAR BB| Open rates'!AT23*0.82 + 25</f>
        <v>21263</v>
      </c>
      <c r="AU23" s="84">
        <f>'BAR BB| Open rates'!AU23*0.82 + 25</f>
        <v>14785</v>
      </c>
      <c r="AV23" s="84">
        <f>'BAR BB| Open rates'!AV23*0.82 + 25</f>
        <v>26183</v>
      </c>
      <c r="AW23" s="84">
        <f>'BAR BB| Open rates'!AW23*0.82 + 25</f>
        <v>26183</v>
      </c>
      <c r="AX23" s="84">
        <f>'BAR BB| Open rates'!AX23*0.82 + 25</f>
        <v>24543</v>
      </c>
      <c r="AY23" s="84">
        <f>'BAR BB| Open rates'!AY23*0.82 + 25</f>
        <v>24543</v>
      </c>
      <c r="AZ23" s="84">
        <f>'BAR BB| Open rates'!AZ23*0.82 + 25</f>
        <v>24543</v>
      </c>
      <c r="BA23" s="84">
        <f>'BAR BB| Open rates'!BA23*0.82 + 25</f>
        <v>24543</v>
      </c>
      <c r="BB23" s="84">
        <f>'BAR BB| Open rates'!BB23*0.82 + 25</f>
        <v>24543</v>
      </c>
      <c r="BC23" s="84">
        <f>'BAR BB| Open rates'!BC23*0.82 + 25</f>
        <v>24543</v>
      </c>
      <c r="BD23" s="84">
        <f>'BAR BB| Open rates'!BD23*0.82 + 25</f>
        <v>24543</v>
      </c>
      <c r="BE23" s="84">
        <f>'BAR BB| Open rates'!BE23*0.82 + 25</f>
        <v>24543</v>
      </c>
      <c r="BF23" s="84">
        <f>'BAR BB| Open rates'!BF23*0.82 + 25</f>
        <v>24543</v>
      </c>
      <c r="BG23" s="84">
        <f>'BAR BB| Open rates'!BG23*0.82 + 25</f>
        <v>23723</v>
      </c>
      <c r="BH23" s="84">
        <f>'BAR BB| Open rates'!BH23*0.82 + 25</f>
        <v>23723</v>
      </c>
      <c r="BI23" s="84">
        <f>'BAR BB| Open rates'!BI23*0.82 + 25</f>
        <v>23723</v>
      </c>
    </row>
    <row r="24" spans="1:61" s="14" customFormat="1" ht="12" customHeight="1" x14ac:dyDescent="0.2">
      <c r="A24" s="42">
        <v>4</v>
      </c>
      <c r="B24" s="84">
        <f>'BAR BB| Open rates'!B24*0.82 + 25</f>
        <v>55293</v>
      </c>
      <c r="C24" s="84">
        <f>'BAR BB| Open rates'!C24*0.82 + 25</f>
        <v>55293</v>
      </c>
      <c r="D24" s="84">
        <f>'BAR BB| Open rates'!D24*0.82 + 25</f>
        <v>55293</v>
      </c>
      <c r="E24" s="84">
        <f>'BAR BB| Open rates'!E24*0.82 + 25</f>
        <v>55293</v>
      </c>
      <c r="F24" s="84">
        <f>'BAR BB| Open rates'!F24*0.82 + 25</f>
        <v>55293</v>
      </c>
      <c r="G24" s="84">
        <f>'BAR BB| Open rates'!G24*0.82 + 25</f>
        <v>55293</v>
      </c>
      <c r="H24" s="84">
        <f>'BAR BB| Open rates'!H24*0.82 + 25</f>
        <v>52013</v>
      </c>
      <c r="I24" s="84">
        <f>'BAR BB| Open rates'!I24*0.82 + 25</f>
        <v>51193</v>
      </c>
      <c r="J24" s="84">
        <f>'BAR BB| Open rates'!J24*0.82 + 25</f>
        <v>52013</v>
      </c>
      <c r="K24" s="84">
        <f>'BAR BB| Open rates'!K24*0.82 + 25</f>
        <v>39713</v>
      </c>
      <c r="L24" s="84">
        <f>'BAR BB| Open rates'!L24*0.82 + 25</f>
        <v>35613</v>
      </c>
      <c r="M24" s="84">
        <f>'BAR BB| Open rates'!M24*0.82 + 25</f>
        <v>38073</v>
      </c>
      <c r="N24" s="84">
        <f>'BAR BB| Open rates'!N24*0.82 + 25</f>
        <v>38073</v>
      </c>
      <c r="O24" s="84">
        <f>'BAR BB| Open rates'!O24*0.82 + 25</f>
        <v>33153</v>
      </c>
      <c r="P24" s="84">
        <f>'BAR BB| Open rates'!P24*0.82 + 25</f>
        <v>33153</v>
      </c>
      <c r="Q24" s="84">
        <f>'BAR BB| Open rates'!Q24*0.82 + 25</f>
        <v>29873</v>
      </c>
      <c r="R24" s="84">
        <f>'BAR BB| Open rates'!R24*0.82 + 25</f>
        <v>29873</v>
      </c>
      <c r="S24" s="84">
        <f>'BAR BB| Open rates'!S24*0.82 + 25</f>
        <v>27577</v>
      </c>
      <c r="T24" s="84">
        <f>'BAR BB| Open rates'!T24*0.82 + 25</f>
        <v>29873</v>
      </c>
      <c r="U24" s="84">
        <f>'BAR BB| Open rates'!U24*0.82 + 25</f>
        <v>27577</v>
      </c>
      <c r="V24" s="84">
        <f>'BAR BB| Open rates'!V24*0.82 + 25</f>
        <v>26593</v>
      </c>
      <c r="W24" s="84">
        <f>'BAR BB| Open rates'!W24*0.82 + 25</f>
        <v>17573</v>
      </c>
      <c r="X24" s="84">
        <f>'BAR BB| Open rates'!X24*0.82 + 25</f>
        <v>15686.999999999998</v>
      </c>
      <c r="Y24" s="84">
        <f>'BAR BB| Open rates'!Y24*0.82 + 25</f>
        <v>16507</v>
      </c>
      <c r="Z24" s="84">
        <f>'BAR BB| Open rates'!Z24*0.82 + 25</f>
        <v>15686.999999999998</v>
      </c>
      <c r="AA24" s="84">
        <f>'BAR BB| Open rates'!AA24*0.82 + 25</f>
        <v>16507</v>
      </c>
      <c r="AB24" s="84">
        <f>'BAR BB| Open rates'!AB24*0.82 + 25</f>
        <v>15686.999999999998</v>
      </c>
      <c r="AC24" s="84">
        <f>'BAR BB| Open rates'!AC24*0.82 + 25</f>
        <v>15686.999999999998</v>
      </c>
      <c r="AD24" s="84">
        <f>'BAR BB| Open rates'!AD24*0.82 + 25</f>
        <v>15932.999999999998</v>
      </c>
      <c r="AE24" s="84">
        <f>'BAR BB| Open rates'!AE24*0.82 + 25</f>
        <v>16835</v>
      </c>
      <c r="AF24" s="84">
        <f>'BAR BB| Open rates'!AF24*0.82 + 25</f>
        <v>15686.999999999998</v>
      </c>
      <c r="AG24" s="84">
        <f>'BAR BB| Open rates'!AG24*0.82 + 25</f>
        <v>16835</v>
      </c>
      <c r="AH24" s="84">
        <f>'BAR BB| Open rates'!AH24*0.82 + 25</f>
        <v>15686.999999999998</v>
      </c>
      <c r="AI24" s="84">
        <f>'BAR BB| Open rates'!AI24*0.82 + 25</f>
        <v>16507</v>
      </c>
      <c r="AJ24" s="84">
        <f>'BAR BB| Open rates'!AJ24*0.82 + 25</f>
        <v>15686.999999999998</v>
      </c>
      <c r="AK24" s="84">
        <f>'BAR BB| Open rates'!AK24*0.82 + 25</f>
        <v>16507</v>
      </c>
      <c r="AL24" s="84">
        <f>'BAR BB| Open rates'!AL24*0.82 + 25</f>
        <v>15686.999999999998</v>
      </c>
      <c r="AM24" s="84">
        <f>'BAR BB| Open rates'!AM24*0.82 + 25</f>
        <v>18557</v>
      </c>
      <c r="AN24" s="84">
        <f>'BAR BB| Open rates'!AN24*0.82 + 25</f>
        <v>18557</v>
      </c>
      <c r="AO24" s="84">
        <f>'BAR BB| Open rates'!AO24*0.82 + 25</f>
        <v>16835</v>
      </c>
      <c r="AP24" s="84">
        <f>'BAR BB| Open rates'!AP24*0.82 + 25</f>
        <v>18557</v>
      </c>
      <c r="AQ24" s="84">
        <f>'BAR BB| Open rates'!AQ24*0.82 + 25</f>
        <v>16835</v>
      </c>
      <c r="AR24" s="84">
        <f>'BAR BB| Open rates'!AR24*0.82 + 25</f>
        <v>16835</v>
      </c>
      <c r="AS24" s="84">
        <f>'BAR BB| Open rates'!AS24*0.82 + 25</f>
        <v>16014.999999999998</v>
      </c>
      <c r="AT24" s="84">
        <f>'BAR BB| Open rates'!AT24*0.82 + 25</f>
        <v>22493</v>
      </c>
      <c r="AU24" s="84">
        <f>'BAR BB| Open rates'!AU24*0.82 + 25</f>
        <v>16014.999999999998</v>
      </c>
      <c r="AV24" s="84">
        <f>'BAR BB| Open rates'!AV24*0.82 + 25</f>
        <v>27413</v>
      </c>
      <c r="AW24" s="84">
        <f>'BAR BB| Open rates'!AW24*0.82 + 25</f>
        <v>27413</v>
      </c>
      <c r="AX24" s="84">
        <f>'BAR BB| Open rates'!AX24*0.82 + 25</f>
        <v>25773</v>
      </c>
      <c r="AY24" s="84">
        <f>'BAR BB| Open rates'!AY24*0.82 + 25</f>
        <v>25773</v>
      </c>
      <c r="AZ24" s="84">
        <f>'BAR BB| Open rates'!AZ24*0.82 + 25</f>
        <v>25773</v>
      </c>
      <c r="BA24" s="84">
        <f>'BAR BB| Open rates'!BA24*0.82 + 25</f>
        <v>25773</v>
      </c>
      <c r="BB24" s="84">
        <f>'BAR BB| Open rates'!BB24*0.82 + 25</f>
        <v>25773</v>
      </c>
      <c r="BC24" s="84">
        <f>'BAR BB| Open rates'!BC24*0.82 + 25</f>
        <v>25773</v>
      </c>
      <c r="BD24" s="84">
        <f>'BAR BB| Open rates'!BD24*0.82 + 25</f>
        <v>25773</v>
      </c>
      <c r="BE24" s="84">
        <f>'BAR BB| Open rates'!BE24*0.82 + 25</f>
        <v>25773</v>
      </c>
      <c r="BF24" s="84">
        <f>'BAR BB| Open rates'!BF24*0.82 + 25</f>
        <v>25773</v>
      </c>
      <c r="BG24" s="84">
        <f>'BAR BB| Open rates'!BG24*0.82 + 25</f>
        <v>24953</v>
      </c>
      <c r="BH24" s="84">
        <f>'BAR BB| Open rates'!BH24*0.82 + 25</f>
        <v>24953</v>
      </c>
      <c r="BI24" s="84">
        <f>'BAR BB| Open rates'!BI24*0.82 + 25</f>
        <v>24953</v>
      </c>
    </row>
    <row r="25" spans="1:6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row>
    <row r="26" spans="1:61" s="14" customFormat="1" ht="12" customHeight="1" x14ac:dyDescent="0.2">
      <c r="A26" s="42">
        <v>1</v>
      </c>
      <c r="B26" s="84">
        <f>'BAR BB| Open rates'!B26*0.82 + 25</f>
        <v>68003</v>
      </c>
      <c r="C26" s="84">
        <f>'BAR BB| Open rates'!C26*0.82 + 25</f>
        <v>68003</v>
      </c>
      <c r="D26" s="84">
        <f>'BAR BB| Open rates'!D26*0.82 + 25</f>
        <v>68003</v>
      </c>
      <c r="E26" s="84">
        <f>'BAR BB| Open rates'!E26*0.82 + 25</f>
        <v>68003</v>
      </c>
      <c r="F26" s="84">
        <f>'BAR BB| Open rates'!F26*0.82 + 25</f>
        <v>68003</v>
      </c>
      <c r="G26" s="84">
        <f>'BAR BB| Open rates'!G26*0.82 + 25</f>
        <v>68003</v>
      </c>
      <c r="H26" s="84">
        <f>'BAR BB| Open rates'!H26*0.82 + 25</f>
        <v>64722.999999999993</v>
      </c>
      <c r="I26" s="84">
        <f>'BAR BB| Open rates'!I26*0.82 + 25</f>
        <v>63902.999999999993</v>
      </c>
      <c r="J26" s="84">
        <f>'BAR BB| Open rates'!J26*0.82 + 25</f>
        <v>64722.999999999993</v>
      </c>
      <c r="K26" s="84">
        <f>'BAR BB| Open rates'!K26*0.82 + 25</f>
        <v>44223</v>
      </c>
      <c r="L26" s="84">
        <f>'BAR BB| Open rates'!L26*0.82 + 25</f>
        <v>40123</v>
      </c>
      <c r="M26" s="84">
        <f>'BAR BB| Open rates'!M26*0.82 + 25</f>
        <v>42583</v>
      </c>
      <c r="N26" s="84">
        <f>'BAR BB| Open rates'!N26*0.82 + 25</f>
        <v>42583</v>
      </c>
      <c r="O26" s="84">
        <f>'BAR BB| Open rates'!O26*0.82 + 25</f>
        <v>37663</v>
      </c>
      <c r="P26" s="84">
        <f>'BAR BB| Open rates'!P26*0.82 + 25</f>
        <v>37663</v>
      </c>
      <c r="Q26" s="84">
        <f>'BAR BB| Open rates'!Q26*0.82 + 25</f>
        <v>34383</v>
      </c>
      <c r="R26" s="84">
        <f>'BAR BB| Open rates'!R26*0.82 + 25</f>
        <v>34383</v>
      </c>
      <c r="S26" s="84">
        <f>'BAR BB| Open rates'!S26*0.82 + 25</f>
        <v>32086.999999999996</v>
      </c>
      <c r="T26" s="84">
        <f>'BAR BB| Open rates'!T26*0.82 + 25</f>
        <v>34383</v>
      </c>
      <c r="U26" s="84">
        <f>'BAR BB| Open rates'!U26*0.82 + 25</f>
        <v>32086.999999999996</v>
      </c>
      <c r="V26" s="84">
        <f>'BAR BB| Open rates'!V26*0.82 + 25</f>
        <v>31102.999999999996</v>
      </c>
      <c r="W26" s="84">
        <f>'BAR BB| Open rates'!W26*0.82 + 25</f>
        <v>18803</v>
      </c>
      <c r="X26" s="84">
        <f>'BAR BB| Open rates'!X26*0.82 + 25</f>
        <v>16917</v>
      </c>
      <c r="Y26" s="84">
        <f>'BAR BB| Open rates'!Y26*0.82 + 25</f>
        <v>17737</v>
      </c>
      <c r="Z26" s="84">
        <f>'BAR BB| Open rates'!Z26*0.82 + 25</f>
        <v>16917</v>
      </c>
      <c r="AA26" s="84">
        <f>'BAR BB| Open rates'!AA26*0.82 + 25</f>
        <v>17737</v>
      </c>
      <c r="AB26" s="84">
        <f>'BAR BB| Open rates'!AB26*0.82 + 25</f>
        <v>16917</v>
      </c>
      <c r="AC26" s="84">
        <f>'BAR BB| Open rates'!AC26*0.82 + 25</f>
        <v>16917</v>
      </c>
      <c r="AD26" s="84">
        <f>'BAR BB| Open rates'!AD26*0.82 + 25</f>
        <v>17163</v>
      </c>
      <c r="AE26" s="84">
        <f>'BAR BB| Open rates'!AE26*0.82 + 25</f>
        <v>18065</v>
      </c>
      <c r="AF26" s="84">
        <f>'BAR BB| Open rates'!AF26*0.82 + 25</f>
        <v>16917</v>
      </c>
      <c r="AG26" s="84">
        <f>'BAR BB| Open rates'!AG26*0.82 + 25</f>
        <v>18065</v>
      </c>
      <c r="AH26" s="84">
        <f>'BAR BB| Open rates'!AH26*0.82 + 25</f>
        <v>16917</v>
      </c>
      <c r="AI26" s="84">
        <f>'BAR BB| Open rates'!AI26*0.82 + 25</f>
        <v>17737</v>
      </c>
      <c r="AJ26" s="84">
        <f>'BAR BB| Open rates'!AJ26*0.82 + 25</f>
        <v>16917</v>
      </c>
      <c r="AK26" s="84">
        <f>'BAR BB| Open rates'!AK26*0.82 + 25</f>
        <v>17737</v>
      </c>
      <c r="AL26" s="84">
        <f>'BAR BB| Open rates'!AL26*0.82 + 25</f>
        <v>16917</v>
      </c>
      <c r="AM26" s="84">
        <f>'BAR BB| Open rates'!AM26*0.82 + 25</f>
        <v>19787</v>
      </c>
      <c r="AN26" s="84">
        <f>'BAR BB| Open rates'!AN26*0.82 + 25</f>
        <v>19787</v>
      </c>
      <c r="AO26" s="84">
        <f>'BAR BB| Open rates'!AO26*0.82 + 25</f>
        <v>18065</v>
      </c>
      <c r="AP26" s="84">
        <f>'BAR BB| Open rates'!AP26*0.82 + 25</f>
        <v>19787</v>
      </c>
      <c r="AQ26" s="84">
        <f>'BAR BB| Open rates'!AQ26*0.82 + 25</f>
        <v>18065</v>
      </c>
      <c r="AR26" s="84">
        <f>'BAR BB| Open rates'!AR26*0.82 + 25</f>
        <v>18065</v>
      </c>
      <c r="AS26" s="84">
        <f>'BAR BB| Open rates'!AS26*0.82 + 25</f>
        <v>17245</v>
      </c>
      <c r="AT26" s="84">
        <f>'BAR BB| Open rates'!AT26*0.82 + 25</f>
        <v>23723</v>
      </c>
      <c r="AU26" s="84">
        <f>'BAR BB| Open rates'!AU26*0.82 + 25</f>
        <v>17245</v>
      </c>
      <c r="AV26" s="84">
        <f>'BAR BB| Open rates'!AV26*0.82 + 25</f>
        <v>29463</v>
      </c>
      <c r="AW26" s="84">
        <f>'BAR BB| Open rates'!AW26*0.82 + 25</f>
        <v>29463</v>
      </c>
      <c r="AX26" s="84">
        <f>'BAR BB| Open rates'!AX26*0.82 + 25</f>
        <v>27823</v>
      </c>
      <c r="AY26" s="84">
        <f>'BAR BB| Open rates'!AY26*0.82 + 25</f>
        <v>27823</v>
      </c>
      <c r="AZ26" s="84">
        <f>'BAR BB| Open rates'!AZ26*0.82 + 25</f>
        <v>27823</v>
      </c>
      <c r="BA26" s="84">
        <f>'BAR BB| Open rates'!BA26*0.82 + 25</f>
        <v>27823</v>
      </c>
      <c r="BB26" s="84">
        <f>'BAR BB| Open rates'!BB26*0.82 + 25</f>
        <v>27823</v>
      </c>
      <c r="BC26" s="84">
        <f>'BAR BB| Open rates'!BC26*0.82 + 25</f>
        <v>27823</v>
      </c>
      <c r="BD26" s="84">
        <f>'BAR BB| Open rates'!BD26*0.82 + 25</f>
        <v>27823</v>
      </c>
      <c r="BE26" s="84">
        <f>'BAR BB| Open rates'!BE26*0.82 + 25</f>
        <v>27823</v>
      </c>
      <c r="BF26" s="84">
        <f>'BAR BB| Open rates'!BF26*0.82 + 25</f>
        <v>27823</v>
      </c>
      <c r="BG26" s="84">
        <f>'BAR BB| Open rates'!BG26*0.82 + 25</f>
        <v>27003</v>
      </c>
      <c r="BH26" s="84">
        <f>'BAR BB| Open rates'!BH26*0.82 + 25</f>
        <v>27003</v>
      </c>
      <c r="BI26" s="84">
        <f>'BAR BB| Open rates'!BI26*0.82 + 25</f>
        <v>27003</v>
      </c>
    </row>
    <row r="27" spans="1:61" s="14" customFormat="1" ht="12" customHeight="1" x14ac:dyDescent="0.2">
      <c r="A27" s="42">
        <v>2</v>
      </c>
      <c r="B27" s="84">
        <f>'BAR BB| Open rates'!B27*0.82 + 25</f>
        <v>69233</v>
      </c>
      <c r="C27" s="84">
        <f>'BAR BB| Open rates'!C27*0.82 + 25</f>
        <v>69233</v>
      </c>
      <c r="D27" s="84">
        <f>'BAR BB| Open rates'!D27*0.82 + 25</f>
        <v>69233</v>
      </c>
      <c r="E27" s="84">
        <f>'BAR BB| Open rates'!E27*0.82 + 25</f>
        <v>69233</v>
      </c>
      <c r="F27" s="84">
        <f>'BAR BB| Open rates'!F27*0.82 + 25</f>
        <v>69233</v>
      </c>
      <c r="G27" s="84">
        <f>'BAR BB| Open rates'!G27*0.82 + 25</f>
        <v>69233</v>
      </c>
      <c r="H27" s="84">
        <f>'BAR BB| Open rates'!H27*0.82 + 25</f>
        <v>65953</v>
      </c>
      <c r="I27" s="84">
        <f>'BAR BB| Open rates'!I27*0.82 + 25</f>
        <v>65132.999999999993</v>
      </c>
      <c r="J27" s="84">
        <f>'BAR BB| Open rates'!J27*0.82 + 25</f>
        <v>65953</v>
      </c>
      <c r="K27" s="84">
        <f>'BAR BB| Open rates'!K27*0.82 + 25</f>
        <v>45453</v>
      </c>
      <c r="L27" s="84">
        <f>'BAR BB| Open rates'!L27*0.82 + 25</f>
        <v>41353</v>
      </c>
      <c r="M27" s="84">
        <f>'BAR BB| Open rates'!M27*0.82 + 25</f>
        <v>43813</v>
      </c>
      <c r="N27" s="84">
        <f>'BAR BB| Open rates'!N27*0.82 + 25</f>
        <v>43813</v>
      </c>
      <c r="O27" s="84">
        <f>'BAR BB| Open rates'!O27*0.82 + 25</f>
        <v>38893</v>
      </c>
      <c r="P27" s="84">
        <f>'BAR BB| Open rates'!P27*0.82 + 25</f>
        <v>38893</v>
      </c>
      <c r="Q27" s="84">
        <f>'BAR BB| Open rates'!Q27*0.82 + 25</f>
        <v>35613</v>
      </c>
      <c r="R27" s="84">
        <f>'BAR BB| Open rates'!R27*0.82 + 25</f>
        <v>35613</v>
      </c>
      <c r="S27" s="84">
        <f>'BAR BB| Open rates'!S27*0.82 + 25</f>
        <v>33317</v>
      </c>
      <c r="T27" s="84">
        <f>'BAR BB| Open rates'!T27*0.82 + 25</f>
        <v>35613</v>
      </c>
      <c r="U27" s="84">
        <f>'BAR BB| Open rates'!U27*0.82 + 25</f>
        <v>33317</v>
      </c>
      <c r="V27" s="84">
        <f>'BAR BB| Open rates'!V27*0.82 + 25</f>
        <v>32332.999999999996</v>
      </c>
      <c r="W27" s="84">
        <f>'BAR BB| Open rates'!W27*0.82 + 25</f>
        <v>20033</v>
      </c>
      <c r="X27" s="84">
        <f>'BAR BB| Open rates'!X27*0.82 + 25</f>
        <v>18147</v>
      </c>
      <c r="Y27" s="84">
        <f>'BAR BB| Open rates'!Y27*0.82 + 25</f>
        <v>18967</v>
      </c>
      <c r="Z27" s="84">
        <f>'BAR BB| Open rates'!Z27*0.82 + 25</f>
        <v>18147</v>
      </c>
      <c r="AA27" s="84">
        <f>'BAR BB| Open rates'!AA27*0.82 + 25</f>
        <v>18967</v>
      </c>
      <c r="AB27" s="84">
        <f>'BAR BB| Open rates'!AB27*0.82 + 25</f>
        <v>18147</v>
      </c>
      <c r="AC27" s="84">
        <f>'BAR BB| Open rates'!AC27*0.82 + 25</f>
        <v>18147</v>
      </c>
      <c r="AD27" s="84">
        <f>'BAR BB| Open rates'!AD27*0.82 + 25</f>
        <v>18393</v>
      </c>
      <c r="AE27" s="84">
        <f>'BAR BB| Open rates'!AE27*0.82 + 25</f>
        <v>19295</v>
      </c>
      <c r="AF27" s="84">
        <f>'BAR BB| Open rates'!AF27*0.82 + 25</f>
        <v>18147</v>
      </c>
      <c r="AG27" s="84">
        <f>'BAR BB| Open rates'!AG27*0.82 + 25</f>
        <v>19295</v>
      </c>
      <c r="AH27" s="84">
        <f>'BAR BB| Open rates'!AH27*0.82 + 25</f>
        <v>18147</v>
      </c>
      <c r="AI27" s="84">
        <f>'BAR BB| Open rates'!AI27*0.82 + 25</f>
        <v>18967</v>
      </c>
      <c r="AJ27" s="84">
        <f>'BAR BB| Open rates'!AJ27*0.82 + 25</f>
        <v>18147</v>
      </c>
      <c r="AK27" s="84">
        <f>'BAR BB| Open rates'!AK27*0.82 + 25</f>
        <v>18967</v>
      </c>
      <c r="AL27" s="84">
        <f>'BAR BB| Open rates'!AL27*0.82 + 25</f>
        <v>18147</v>
      </c>
      <c r="AM27" s="84">
        <f>'BAR BB| Open rates'!AM27*0.82 + 25</f>
        <v>21017</v>
      </c>
      <c r="AN27" s="84">
        <f>'BAR BB| Open rates'!AN27*0.82 + 25</f>
        <v>21017</v>
      </c>
      <c r="AO27" s="84">
        <f>'BAR BB| Open rates'!AO27*0.82 + 25</f>
        <v>19295</v>
      </c>
      <c r="AP27" s="84">
        <f>'BAR BB| Open rates'!AP27*0.82 + 25</f>
        <v>21017</v>
      </c>
      <c r="AQ27" s="84">
        <f>'BAR BB| Open rates'!AQ27*0.82 + 25</f>
        <v>19295</v>
      </c>
      <c r="AR27" s="84">
        <f>'BAR BB| Open rates'!AR27*0.82 + 25</f>
        <v>19295</v>
      </c>
      <c r="AS27" s="84">
        <f>'BAR BB| Open rates'!AS27*0.82 + 25</f>
        <v>18475</v>
      </c>
      <c r="AT27" s="84">
        <f>'BAR BB| Open rates'!AT27*0.82 + 25</f>
        <v>24953</v>
      </c>
      <c r="AU27" s="84">
        <f>'BAR BB| Open rates'!AU27*0.82 + 25</f>
        <v>18475</v>
      </c>
      <c r="AV27" s="84">
        <f>'BAR BB| Open rates'!AV27*0.82 + 25</f>
        <v>30692.999999999996</v>
      </c>
      <c r="AW27" s="84">
        <f>'BAR BB| Open rates'!AW27*0.82 + 25</f>
        <v>30692.999999999996</v>
      </c>
      <c r="AX27" s="84">
        <f>'BAR BB| Open rates'!AX27*0.82 + 25</f>
        <v>29053</v>
      </c>
      <c r="AY27" s="84">
        <f>'BAR BB| Open rates'!AY27*0.82 + 25</f>
        <v>29053</v>
      </c>
      <c r="AZ27" s="84">
        <f>'BAR BB| Open rates'!AZ27*0.82 + 25</f>
        <v>29053</v>
      </c>
      <c r="BA27" s="84">
        <f>'BAR BB| Open rates'!BA27*0.82 + 25</f>
        <v>29053</v>
      </c>
      <c r="BB27" s="84">
        <f>'BAR BB| Open rates'!BB27*0.82 + 25</f>
        <v>29053</v>
      </c>
      <c r="BC27" s="84">
        <f>'BAR BB| Open rates'!BC27*0.82 + 25</f>
        <v>29053</v>
      </c>
      <c r="BD27" s="84">
        <f>'BAR BB| Open rates'!BD27*0.82 + 25</f>
        <v>29053</v>
      </c>
      <c r="BE27" s="84">
        <f>'BAR BB| Open rates'!BE27*0.82 + 25</f>
        <v>29053</v>
      </c>
      <c r="BF27" s="84">
        <f>'BAR BB| Open rates'!BF27*0.82 + 25</f>
        <v>29053</v>
      </c>
      <c r="BG27" s="84">
        <f>'BAR BB| Open rates'!BG27*0.82 + 25</f>
        <v>28233</v>
      </c>
      <c r="BH27" s="84">
        <f>'BAR BB| Open rates'!BH27*0.82 + 25</f>
        <v>28233</v>
      </c>
      <c r="BI27" s="84">
        <f>'BAR BB| Open rates'!BI27*0.82 + 25</f>
        <v>28233</v>
      </c>
    </row>
    <row r="28" spans="1:61" s="14" customFormat="1" ht="12" customHeight="1" x14ac:dyDescent="0.2">
      <c r="A28" s="42">
        <v>3</v>
      </c>
      <c r="B28" s="84">
        <f>'BAR BB| Open rates'!B28*0.82 + 25</f>
        <v>70463</v>
      </c>
      <c r="C28" s="84">
        <f>'BAR BB| Open rates'!C28*0.82 + 25</f>
        <v>70463</v>
      </c>
      <c r="D28" s="84">
        <f>'BAR BB| Open rates'!D28*0.82 + 25</f>
        <v>70463</v>
      </c>
      <c r="E28" s="84">
        <f>'BAR BB| Open rates'!E28*0.82 + 25</f>
        <v>70463</v>
      </c>
      <c r="F28" s="84">
        <f>'BAR BB| Open rates'!F28*0.82 + 25</f>
        <v>70463</v>
      </c>
      <c r="G28" s="84">
        <f>'BAR BB| Open rates'!G28*0.82 + 25</f>
        <v>70463</v>
      </c>
      <c r="H28" s="84">
        <f>'BAR BB| Open rates'!H28*0.82 + 25</f>
        <v>67183</v>
      </c>
      <c r="I28" s="84">
        <f>'BAR BB| Open rates'!I28*0.82 + 25</f>
        <v>66363</v>
      </c>
      <c r="J28" s="84">
        <f>'BAR BB| Open rates'!J28*0.82 + 25</f>
        <v>67183</v>
      </c>
      <c r="K28" s="84">
        <f>'BAR BB| Open rates'!K28*0.82 + 25</f>
        <v>46683</v>
      </c>
      <c r="L28" s="84">
        <f>'BAR BB| Open rates'!L28*0.82 + 25</f>
        <v>42583</v>
      </c>
      <c r="M28" s="84">
        <f>'BAR BB| Open rates'!M28*0.82 + 25</f>
        <v>45043</v>
      </c>
      <c r="N28" s="84">
        <f>'BAR BB| Open rates'!N28*0.82 + 25</f>
        <v>45043</v>
      </c>
      <c r="O28" s="84">
        <f>'BAR BB| Open rates'!O28*0.82 + 25</f>
        <v>40123</v>
      </c>
      <c r="P28" s="84">
        <f>'BAR BB| Open rates'!P28*0.82 + 25</f>
        <v>40123</v>
      </c>
      <c r="Q28" s="84">
        <f>'BAR BB| Open rates'!Q28*0.82 + 25</f>
        <v>36843</v>
      </c>
      <c r="R28" s="84">
        <f>'BAR BB| Open rates'!R28*0.82 + 25</f>
        <v>36843</v>
      </c>
      <c r="S28" s="84">
        <f>'BAR BB| Open rates'!S28*0.82 + 25</f>
        <v>34547</v>
      </c>
      <c r="T28" s="84">
        <f>'BAR BB| Open rates'!T28*0.82 + 25</f>
        <v>36843</v>
      </c>
      <c r="U28" s="84">
        <f>'BAR BB| Open rates'!U28*0.82 + 25</f>
        <v>34547</v>
      </c>
      <c r="V28" s="84">
        <f>'BAR BB| Open rates'!V28*0.82 + 25</f>
        <v>33563</v>
      </c>
      <c r="W28" s="84">
        <f>'BAR BB| Open rates'!W28*0.82 + 25</f>
        <v>21263</v>
      </c>
      <c r="X28" s="84">
        <f>'BAR BB| Open rates'!X28*0.82 + 25</f>
        <v>19377</v>
      </c>
      <c r="Y28" s="84">
        <f>'BAR BB| Open rates'!Y28*0.82 + 25</f>
        <v>20197</v>
      </c>
      <c r="Z28" s="84">
        <f>'BAR BB| Open rates'!Z28*0.82 + 25</f>
        <v>19377</v>
      </c>
      <c r="AA28" s="84">
        <f>'BAR BB| Open rates'!AA28*0.82 + 25</f>
        <v>20197</v>
      </c>
      <c r="AB28" s="84">
        <f>'BAR BB| Open rates'!AB28*0.82 + 25</f>
        <v>19377</v>
      </c>
      <c r="AC28" s="84">
        <f>'BAR BB| Open rates'!AC28*0.82 + 25</f>
        <v>19377</v>
      </c>
      <c r="AD28" s="84">
        <f>'BAR BB| Open rates'!AD28*0.82 + 25</f>
        <v>19623</v>
      </c>
      <c r="AE28" s="84">
        <f>'BAR BB| Open rates'!AE28*0.82 + 25</f>
        <v>20525</v>
      </c>
      <c r="AF28" s="84">
        <f>'BAR BB| Open rates'!AF28*0.82 + 25</f>
        <v>19377</v>
      </c>
      <c r="AG28" s="84">
        <f>'BAR BB| Open rates'!AG28*0.82 + 25</f>
        <v>20525</v>
      </c>
      <c r="AH28" s="84">
        <f>'BAR BB| Open rates'!AH28*0.82 + 25</f>
        <v>19377</v>
      </c>
      <c r="AI28" s="84">
        <f>'BAR BB| Open rates'!AI28*0.82 + 25</f>
        <v>20197</v>
      </c>
      <c r="AJ28" s="84">
        <f>'BAR BB| Open rates'!AJ28*0.82 + 25</f>
        <v>19377</v>
      </c>
      <c r="AK28" s="84">
        <f>'BAR BB| Open rates'!AK28*0.82 + 25</f>
        <v>20197</v>
      </c>
      <c r="AL28" s="84">
        <f>'BAR BB| Open rates'!AL28*0.82 + 25</f>
        <v>19377</v>
      </c>
      <c r="AM28" s="84">
        <f>'BAR BB| Open rates'!AM28*0.82 + 25</f>
        <v>22247</v>
      </c>
      <c r="AN28" s="84">
        <f>'BAR BB| Open rates'!AN28*0.82 + 25</f>
        <v>22247</v>
      </c>
      <c r="AO28" s="84">
        <f>'BAR BB| Open rates'!AO28*0.82 + 25</f>
        <v>20525</v>
      </c>
      <c r="AP28" s="84">
        <f>'BAR BB| Open rates'!AP28*0.82 + 25</f>
        <v>22247</v>
      </c>
      <c r="AQ28" s="84">
        <f>'BAR BB| Open rates'!AQ28*0.82 + 25</f>
        <v>20525</v>
      </c>
      <c r="AR28" s="84">
        <f>'BAR BB| Open rates'!AR28*0.82 + 25</f>
        <v>20525</v>
      </c>
      <c r="AS28" s="84">
        <f>'BAR BB| Open rates'!AS28*0.82 + 25</f>
        <v>19705</v>
      </c>
      <c r="AT28" s="84">
        <f>'BAR BB| Open rates'!AT28*0.82 + 25</f>
        <v>26183</v>
      </c>
      <c r="AU28" s="84">
        <f>'BAR BB| Open rates'!AU28*0.82 + 25</f>
        <v>19705</v>
      </c>
      <c r="AV28" s="84">
        <f>'BAR BB| Open rates'!AV28*0.82 + 25</f>
        <v>31922.999999999996</v>
      </c>
      <c r="AW28" s="84">
        <f>'BAR BB| Open rates'!AW28*0.82 + 25</f>
        <v>31922.999999999996</v>
      </c>
      <c r="AX28" s="84">
        <f>'BAR BB| Open rates'!AX28*0.82 + 25</f>
        <v>30283</v>
      </c>
      <c r="AY28" s="84">
        <f>'BAR BB| Open rates'!AY28*0.82 + 25</f>
        <v>30283</v>
      </c>
      <c r="AZ28" s="84">
        <f>'BAR BB| Open rates'!AZ28*0.82 + 25</f>
        <v>30283</v>
      </c>
      <c r="BA28" s="84">
        <f>'BAR BB| Open rates'!BA28*0.82 + 25</f>
        <v>30283</v>
      </c>
      <c r="BB28" s="84">
        <f>'BAR BB| Open rates'!BB28*0.82 + 25</f>
        <v>30283</v>
      </c>
      <c r="BC28" s="84">
        <f>'BAR BB| Open rates'!BC28*0.82 + 25</f>
        <v>30283</v>
      </c>
      <c r="BD28" s="84">
        <f>'BAR BB| Open rates'!BD28*0.82 + 25</f>
        <v>30283</v>
      </c>
      <c r="BE28" s="84">
        <f>'BAR BB| Open rates'!BE28*0.82 + 25</f>
        <v>30283</v>
      </c>
      <c r="BF28" s="84">
        <f>'BAR BB| Open rates'!BF28*0.82 + 25</f>
        <v>30283</v>
      </c>
      <c r="BG28" s="84">
        <f>'BAR BB| Open rates'!BG28*0.82 + 25</f>
        <v>29463</v>
      </c>
      <c r="BH28" s="84">
        <f>'BAR BB| Open rates'!BH28*0.82 + 25</f>
        <v>29463</v>
      </c>
      <c r="BI28" s="84">
        <f>'BAR BB| Open rates'!BI28*0.82 + 25</f>
        <v>29463</v>
      </c>
    </row>
    <row r="29" spans="1:61" s="14" customFormat="1" ht="12" customHeight="1" x14ac:dyDescent="0.2">
      <c r="A29" s="42">
        <v>4</v>
      </c>
      <c r="B29" s="84">
        <f>'BAR BB| Open rates'!B29*0.82 + 25</f>
        <v>71693</v>
      </c>
      <c r="C29" s="84">
        <f>'BAR BB| Open rates'!C29*0.82 + 25</f>
        <v>71693</v>
      </c>
      <c r="D29" s="84">
        <f>'BAR BB| Open rates'!D29*0.82 + 25</f>
        <v>71693</v>
      </c>
      <c r="E29" s="84">
        <f>'BAR BB| Open rates'!E29*0.82 + 25</f>
        <v>71693</v>
      </c>
      <c r="F29" s="84">
        <f>'BAR BB| Open rates'!F29*0.82 + 25</f>
        <v>71693</v>
      </c>
      <c r="G29" s="84">
        <f>'BAR BB| Open rates'!G29*0.82 + 25</f>
        <v>71693</v>
      </c>
      <c r="H29" s="84">
        <f>'BAR BB| Open rates'!H29*0.82 + 25</f>
        <v>68413</v>
      </c>
      <c r="I29" s="84">
        <f>'BAR BB| Open rates'!I29*0.82 + 25</f>
        <v>67593</v>
      </c>
      <c r="J29" s="84">
        <f>'BAR BB| Open rates'!J29*0.82 + 25</f>
        <v>68413</v>
      </c>
      <c r="K29" s="84">
        <f>'BAR BB| Open rates'!K29*0.82 + 25</f>
        <v>47913</v>
      </c>
      <c r="L29" s="84">
        <f>'BAR BB| Open rates'!L29*0.82 + 25</f>
        <v>43813</v>
      </c>
      <c r="M29" s="84">
        <f>'BAR BB| Open rates'!M29*0.82 + 25</f>
        <v>46273</v>
      </c>
      <c r="N29" s="84">
        <f>'BAR BB| Open rates'!N29*0.82 + 25</f>
        <v>46273</v>
      </c>
      <c r="O29" s="84">
        <f>'BAR BB| Open rates'!O29*0.82 + 25</f>
        <v>41353</v>
      </c>
      <c r="P29" s="84">
        <f>'BAR BB| Open rates'!P29*0.82 + 25</f>
        <v>41353</v>
      </c>
      <c r="Q29" s="84">
        <f>'BAR BB| Open rates'!Q29*0.82 + 25</f>
        <v>38073</v>
      </c>
      <c r="R29" s="84">
        <f>'BAR BB| Open rates'!R29*0.82 + 25</f>
        <v>38073</v>
      </c>
      <c r="S29" s="84">
        <f>'BAR BB| Open rates'!S29*0.82 + 25</f>
        <v>35777</v>
      </c>
      <c r="T29" s="84">
        <f>'BAR BB| Open rates'!T29*0.82 + 25</f>
        <v>38073</v>
      </c>
      <c r="U29" s="84">
        <f>'BAR BB| Open rates'!U29*0.82 + 25</f>
        <v>35777</v>
      </c>
      <c r="V29" s="84">
        <f>'BAR BB| Open rates'!V29*0.82 + 25</f>
        <v>34793</v>
      </c>
      <c r="W29" s="84">
        <f>'BAR BB| Open rates'!W29*0.82 + 25</f>
        <v>22493</v>
      </c>
      <c r="X29" s="84">
        <f>'BAR BB| Open rates'!X29*0.82 + 25</f>
        <v>20607</v>
      </c>
      <c r="Y29" s="84">
        <f>'BAR BB| Open rates'!Y29*0.82 + 25</f>
        <v>21427</v>
      </c>
      <c r="Z29" s="84">
        <f>'BAR BB| Open rates'!Z29*0.82 + 25</f>
        <v>20607</v>
      </c>
      <c r="AA29" s="84">
        <f>'BAR BB| Open rates'!AA29*0.82 + 25</f>
        <v>21427</v>
      </c>
      <c r="AB29" s="84">
        <f>'BAR BB| Open rates'!AB29*0.82 + 25</f>
        <v>20607</v>
      </c>
      <c r="AC29" s="84">
        <f>'BAR BB| Open rates'!AC29*0.82 + 25</f>
        <v>20607</v>
      </c>
      <c r="AD29" s="84">
        <f>'BAR BB| Open rates'!AD29*0.82 + 25</f>
        <v>20853</v>
      </c>
      <c r="AE29" s="84">
        <f>'BAR BB| Open rates'!AE29*0.82 + 25</f>
        <v>21755</v>
      </c>
      <c r="AF29" s="84">
        <f>'BAR BB| Open rates'!AF29*0.82 + 25</f>
        <v>20607</v>
      </c>
      <c r="AG29" s="84">
        <f>'BAR BB| Open rates'!AG29*0.82 + 25</f>
        <v>21755</v>
      </c>
      <c r="AH29" s="84">
        <f>'BAR BB| Open rates'!AH29*0.82 + 25</f>
        <v>20607</v>
      </c>
      <c r="AI29" s="84">
        <f>'BAR BB| Open rates'!AI29*0.82 + 25</f>
        <v>21427</v>
      </c>
      <c r="AJ29" s="84">
        <f>'BAR BB| Open rates'!AJ29*0.82 + 25</f>
        <v>20607</v>
      </c>
      <c r="AK29" s="84">
        <f>'BAR BB| Open rates'!AK29*0.82 + 25</f>
        <v>21427</v>
      </c>
      <c r="AL29" s="84">
        <f>'BAR BB| Open rates'!AL29*0.82 + 25</f>
        <v>20607</v>
      </c>
      <c r="AM29" s="84">
        <f>'BAR BB| Open rates'!AM29*0.82 + 25</f>
        <v>23477</v>
      </c>
      <c r="AN29" s="84">
        <f>'BAR BB| Open rates'!AN29*0.82 + 25</f>
        <v>23477</v>
      </c>
      <c r="AO29" s="84">
        <f>'BAR BB| Open rates'!AO29*0.82 + 25</f>
        <v>21755</v>
      </c>
      <c r="AP29" s="84">
        <f>'BAR BB| Open rates'!AP29*0.82 + 25</f>
        <v>23477</v>
      </c>
      <c r="AQ29" s="84">
        <f>'BAR BB| Open rates'!AQ29*0.82 + 25</f>
        <v>21755</v>
      </c>
      <c r="AR29" s="84">
        <f>'BAR BB| Open rates'!AR29*0.82 + 25</f>
        <v>21755</v>
      </c>
      <c r="AS29" s="84">
        <f>'BAR BB| Open rates'!AS29*0.82 + 25</f>
        <v>20935</v>
      </c>
      <c r="AT29" s="84">
        <f>'BAR BB| Open rates'!AT29*0.82 + 25</f>
        <v>27413</v>
      </c>
      <c r="AU29" s="84">
        <f>'BAR BB| Open rates'!AU29*0.82 + 25</f>
        <v>20935</v>
      </c>
      <c r="AV29" s="84">
        <f>'BAR BB| Open rates'!AV29*0.82 + 25</f>
        <v>33153</v>
      </c>
      <c r="AW29" s="84">
        <f>'BAR BB| Open rates'!AW29*0.82 + 25</f>
        <v>33153</v>
      </c>
      <c r="AX29" s="84">
        <f>'BAR BB| Open rates'!AX29*0.82 + 25</f>
        <v>31512.999999999996</v>
      </c>
      <c r="AY29" s="84">
        <f>'BAR BB| Open rates'!AY29*0.82 + 25</f>
        <v>31512.999999999996</v>
      </c>
      <c r="AZ29" s="84">
        <f>'BAR BB| Open rates'!AZ29*0.82 + 25</f>
        <v>31512.999999999996</v>
      </c>
      <c r="BA29" s="84">
        <f>'BAR BB| Open rates'!BA29*0.82 + 25</f>
        <v>31512.999999999996</v>
      </c>
      <c r="BB29" s="84">
        <f>'BAR BB| Open rates'!BB29*0.82 + 25</f>
        <v>31512.999999999996</v>
      </c>
      <c r="BC29" s="84">
        <f>'BAR BB| Open rates'!BC29*0.82 + 25</f>
        <v>31512.999999999996</v>
      </c>
      <c r="BD29" s="84">
        <f>'BAR BB| Open rates'!BD29*0.82 + 25</f>
        <v>31512.999999999996</v>
      </c>
      <c r="BE29" s="84">
        <f>'BAR BB| Open rates'!BE29*0.82 + 25</f>
        <v>31512.999999999996</v>
      </c>
      <c r="BF29" s="84">
        <f>'BAR BB| Open rates'!BF29*0.82 + 25</f>
        <v>31512.999999999996</v>
      </c>
      <c r="BG29" s="84">
        <f>'BAR BB| Open rates'!BG29*0.82 + 25</f>
        <v>30692.999999999996</v>
      </c>
      <c r="BH29" s="84">
        <f>'BAR BB| Open rates'!BH29*0.82 + 25</f>
        <v>30692.999999999996</v>
      </c>
      <c r="BI29" s="84">
        <f>'BAR BB| Open rates'!BI29*0.82 + 25</f>
        <v>30692.999999999996</v>
      </c>
    </row>
    <row r="30" spans="1:61" s="14" customFormat="1" ht="12" customHeight="1" x14ac:dyDescent="0.2">
      <c r="A30" s="123"/>
    </row>
    <row r="31" spans="1:61" s="14" customFormat="1" ht="12" customHeight="1" x14ac:dyDescent="0.2">
      <c r="A31" s="123"/>
    </row>
    <row r="32" spans="1:61" s="14" customFormat="1" ht="12.75" customHeight="1" x14ac:dyDescent="0.2">
      <c r="A32" s="223" t="s">
        <v>157</v>
      </c>
    </row>
    <row r="33" spans="1:1" s="14" customFormat="1" ht="12.75" customHeight="1" x14ac:dyDescent="0.2">
      <c r="A33" s="223"/>
    </row>
    <row r="34" spans="1:1" s="11" customFormat="1" ht="12.75" customHeight="1" x14ac:dyDescent="0.2">
      <c r="A34" s="223"/>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26" t="s">
        <v>298</v>
      </c>
    </row>
    <row r="46" spans="1:1" x14ac:dyDescent="0.2">
      <c r="A46" s="227"/>
    </row>
    <row r="47" spans="1:1" x14ac:dyDescent="0.2">
      <c r="A47" s="227"/>
    </row>
    <row r="48" spans="1:1" ht="12.75" thickBot="1" x14ac:dyDescent="0.25">
      <c r="A48" s="228"/>
    </row>
  </sheetData>
  <mergeCells count="2">
    <mergeCell ref="A32:A34"/>
    <mergeCell ref="A45:A48"/>
  </mergeCells>
  <pageMargins left="0.7" right="0.7" top="0.75" bottom="0.75" header="0.3" footer="0.3"/>
  <pageSetup paperSize="9"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workbookViewId="0">
      <pane xSplit="1" topLeftCell="B1" activePane="topRight" state="frozen"/>
      <selection activeCell="A10" sqref="A10"/>
      <selection pane="topRight" activeCell="X4" sqref="X4"/>
    </sheetView>
  </sheetViews>
  <sheetFormatPr defaultColWidth="10.140625" defaultRowHeight="12.75" x14ac:dyDescent="0.2"/>
  <cols>
    <col min="1" max="1" width="45.28515625" style="5" customWidth="1"/>
    <col min="3" max="4" width="10.140625" customWidth="1"/>
    <col min="5" max="6" width="10.140625" style="133" customWidth="1"/>
    <col min="7" max="11" width="10.140625" style="133" hidden="1" customWidth="1"/>
    <col min="12" max="14" width="10.140625" hidden="1" customWidth="1"/>
    <col min="15" max="17" width="0" hidden="1" customWidth="1"/>
  </cols>
  <sheetData>
    <row r="1" spans="1:22" ht="24" x14ac:dyDescent="0.2">
      <c r="A1" s="47" t="s">
        <v>50</v>
      </c>
    </row>
    <row r="2" spans="1:22" s="11" customFormat="1" ht="24" customHeight="1" x14ac:dyDescent="0.2">
      <c r="A2" s="135" t="s">
        <v>166</v>
      </c>
      <c r="E2" s="220"/>
      <c r="F2" s="220"/>
      <c r="G2" s="220"/>
      <c r="H2" s="220"/>
      <c r="I2" s="220"/>
      <c r="J2" s="220"/>
      <c r="K2" s="220"/>
    </row>
    <row r="3" spans="1:22" s="11" customFormat="1" ht="12.75" customHeight="1" x14ac:dyDescent="0.2">
      <c r="A3" s="132" t="s">
        <v>285</v>
      </c>
      <c r="E3" s="220"/>
      <c r="F3" s="220"/>
      <c r="G3" s="220"/>
      <c r="H3" s="220"/>
      <c r="I3" s="220"/>
      <c r="J3" s="220"/>
      <c r="K3" s="220"/>
    </row>
    <row r="4" spans="1:22" ht="21.75" customHeight="1" x14ac:dyDescent="0.2">
      <c r="A4" s="160" t="s">
        <v>52</v>
      </c>
      <c r="B4" s="148">
        <f>'BAR BB| Open rates'!B3</f>
        <v>45700</v>
      </c>
      <c r="C4" s="148">
        <f>'BAR BB| Open rates'!C3</f>
        <v>45701</v>
      </c>
      <c r="D4" s="148">
        <f>'BAR BB| Open rates'!D3</f>
        <v>45702</v>
      </c>
      <c r="E4" s="148">
        <f>'BAR BB| Open rates'!E3</f>
        <v>45703</v>
      </c>
      <c r="F4" s="148">
        <f>'BAR BB| Open rates'!F3</f>
        <v>45708</v>
      </c>
      <c r="G4" s="148">
        <f>'BAR BB| Open rates'!G3</f>
        <v>45709</v>
      </c>
      <c r="H4" s="148">
        <f>'BAR BB| Open rates'!H3</f>
        <v>45710</v>
      </c>
      <c r="I4" s="148">
        <f>'BAR BB| Open rates'!I3</f>
        <v>45711</v>
      </c>
      <c r="J4" s="148">
        <f>'BAR BB| Open rates'!J3</f>
        <v>45712</v>
      </c>
      <c r="K4" s="148">
        <f>'BAR BB| Open rates'!K3</f>
        <v>45713</v>
      </c>
      <c r="L4" s="148">
        <f>'BAR BB| Open rates'!L3</f>
        <v>45714</v>
      </c>
      <c r="M4" s="148">
        <f>'BAR BB| Open rates'!M3</f>
        <v>45715</v>
      </c>
      <c r="N4" s="148">
        <f>'BAR BB| Open rates'!N3</f>
        <v>45717</v>
      </c>
      <c r="O4" s="148">
        <f>'BAR BB| Open rates'!O3</f>
        <v>45719</v>
      </c>
      <c r="P4" s="148">
        <f>'BAR BB| Open rates'!P3</f>
        <v>45723</v>
      </c>
      <c r="Q4" s="148">
        <f>'BAR BB| Open rates'!Q3</f>
        <v>45725</v>
      </c>
      <c r="R4" s="148">
        <f>'BAR BB| Open rates'!R3</f>
        <v>45727</v>
      </c>
      <c r="S4" s="148">
        <f>'BAR BB| Open rates'!S3</f>
        <v>45732</v>
      </c>
      <c r="T4" s="148">
        <f>'BAR BB| Open rates'!T3</f>
        <v>45737</v>
      </c>
      <c r="U4" s="148">
        <f>'BAR BB| Open rates'!U3</f>
        <v>45739</v>
      </c>
      <c r="V4" s="148">
        <f>'BAR BB| Open rates'!V3</f>
        <v>45746</v>
      </c>
    </row>
    <row r="5" spans="1:22" ht="21.75" customHeight="1" x14ac:dyDescent="0.2">
      <c r="A5" s="160"/>
      <c r="B5" s="148">
        <f>'BAR BB| Open rates'!B4</f>
        <v>45700</v>
      </c>
      <c r="C5" s="148">
        <f>'BAR BB| Open rates'!C4</f>
        <v>45701</v>
      </c>
      <c r="D5" s="148">
        <f>'BAR BB| Open rates'!D4</f>
        <v>45702</v>
      </c>
      <c r="E5" s="148">
        <f>'BAR BB| Open rates'!E4</f>
        <v>45707</v>
      </c>
      <c r="F5" s="148">
        <f>'BAR BB| Open rates'!F4</f>
        <v>45708</v>
      </c>
      <c r="G5" s="148">
        <f>'BAR BB| Open rates'!G4</f>
        <v>45709</v>
      </c>
      <c r="H5" s="148">
        <f>'BAR BB| Open rates'!H4</f>
        <v>45710</v>
      </c>
      <c r="I5" s="148">
        <f>'BAR BB| Open rates'!I4</f>
        <v>45711</v>
      </c>
      <c r="J5" s="148">
        <f>'BAR BB| Open rates'!J4</f>
        <v>45712</v>
      </c>
      <c r="K5" s="148">
        <f>'BAR BB| Open rates'!K4</f>
        <v>45713</v>
      </c>
      <c r="L5" s="148">
        <f>'BAR BB| Open rates'!L4</f>
        <v>45714</v>
      </c>
      <c r="M5" s="148">
        <f>'BAR BB| Open rates'!M4</f>
        <v>45716</v>
      </c>
      <c r="N5" s="148">
        <f>'BAR BB| Open rates'!N4</f>
        <v>45718</v>
      </c>
      <c r="O5" s="148">
        <f>'BAR BB| Open rates'!O4</f>
        <v>45722</v>
      </c>
      <c r="P5" s="148">
        <f>'BAR BB| Open rates'!P4</f>
        <v>45724</v>
      </c>
      <c r="Q5" s="148">
        <f>'BAR BB| Open rates'!Q4</f>
        <v>45726</v>
      </c>
      <c r="R5" s="148">
        <f>'BAR BB| Open rates'!R4</f>
        <v>45731</v>
      </c>
      <c r="S5" s="148">
        <f>'BAR BB| Open rates'!S4</f>
        <v>45736</v>
      </c>
      <c r="T5" s="148">
        <f>'BAR BB| Open rates'!T4</f>
        <v>45738</v>
      </c>
      <c r="U5" s="148">
        <f>'BAR BB| Open rates'!U4</f>
        <v>45745</v>
      </c>
      <c r="V5" s="148">
        <f>'BAR BB| Open rates'!V4</f>
        <v>45747</v>
      </c>
    </row>
    <row r="6" spans="1:22" s="11" customFormat="1" ht="12.75" customHeight="1" x14ac:dyDescent="0.2">
      <c r="A6" s="33" t="s">
        <v>53</v>
      </c>
      <c r="B6" s="136"/>
      <c r="C6" s="136"/>
      <c r="D6" s="136"/>
      <c r="E6" s="136"/>
      <c r="F6" s="136"/>
      <c r="G6" s="136"/>
      <c r="H6" s="136"/>
      <c r="I6" s="136"/>
      <c r="J6" s="136"/>
      <c r="K6" s="136"/>
      <c r="L6" s="136"/>
      <c r="M6" s="136"/>
      <c r="N6" s="136"/>
      <c r="O6" s="136"/>
      <c r="P6" s="136"/>
      <c r="Q6" s="136"/>
      <c r="R6" s="136"/>
      <c r="S6" s="136"/>
      <c r="T6" s="136"/>
      <c r="U6" s="136"/>
      <c r="V6" s="136"/>
    </row>
    <row r="7" spans="1:22" s="11" customFormat="1" ht="12.75" customHeight="1" x14ac:dyDescent="0.2">
      <c r="A7" s="42">
        <v>1</v>
      </c>
      <c r="B7" s="84">
        <f>'BAR BB| Open rates'!B6*0.9*0.87</f>
        <v>21845.7</v>
      </c>
      <c r="C7" s="84">
        <f>'BAR BB| Open rates'!C6*0.9*0.87</f>
        <v>21845.7</v>
      </c>
      <c r="D7" s="84">
        <f>'BAR BB| Open rates'!D6*0.9*0.87</f>
        <v>21845.7</v>
      </c>
      <c r="E7" s="84">
        <f>'BAR BB| Open rates'!E6*0.9*0.87</f>
        <v>21845.7</v>
      </c>
      <c r="F7" s="84">
        <f>'BAR BB| Open rates'!F6*0.9*0.87</f>
        <v>21845.7</v>
      </c>
      <c r="G7" s="84">
        <f>'BAR BB| Open rates'!G6*0.9*0.87</f>
        <v>21845.7</v>
      </c>
      <c r="H7" s="84">
        <f>'BAR BB| Open rates'!H6*0.9*0.87</f>
        <v>18713.7</v>
      </c>
      <c r="I7" s="84">
        <f>'BAR BB| Open rates'!I6*0.9*0.87</f>
        <v>17930.7</v>
      </c>
      <c r="J7" s="84">
        <f>'BAR BB| Open rates'!J6*0.9*0.87</f>
        <v>18713.7</v>
      </c>
      <c r="K7" s="84">
        <f>'BAR BB| Open rates'!K6*0.9*0.87</f>
        <v>18713.7</v>
      </c>
      <c r="L7" s="84">
        <f>'BAR BB| Open rates'!L6*0.9*0.87</f>
        <v>14798.7</v>
      </c>
      <c r="M7" s="84">
        <f>'BAR BB| Open rates'!M6*0.9*0.87</f>
        <v>17147.7</v>
      </c>
      <c r="N7" s="84">
        <f>'BAR BB| Open rates'!N6*0.9*0.87</f>
        <v>17147.7</v>
      </c>
      <c r="O7" s="84">
        <f>'BAR BB| Open rates'!O6*0.9*0.87</f>
        <v>12449.7</v>
      </c>
      <c r="P7" s="84">
        <f>'BAR BB| Open rates'!P6*0.9*0.87</f>
        <v>12449.7</v>
      </c>
      <c r="Q7" s="84">
        <f>'BAR BB| Open rates'!Q6*0.9*0.87</f>
        <v>9317.7000000000007</v>
      </c>
      <c r="R7" s="84">
        <f>'BAR BB| Open rates'!R6*0.9*0.87</f>
        <v>9317.7000000000007</v>
      </c>
      <c r="S7" s="84">
        <f>'BAR BB| Open rates'!S6*0.9*0.87</f>
        <v>7125.3</v>
      </c>
      <c r="T7" s="84">
        <f>'BAR BB| Open rates'!T6*0.9*0.87</f>
        <v>9317.7000000000007</v>
      </c>
      <c r="U7" s="84">
        <f>'BAR BB| Open rates'!U6*0.9*0.87</f>
        <v>7125.3</v>
      </c>
      <c r="V7" s="84">
        <f>'BAR BB| Open rates'!V6*0.9*0.87</f>
        <v>6185.7</v>
      </c>
    </row>
    <row r="8" spans="1:22" s="11" customFormat="1" ht="12.75" customHeight="1" x14ac:dyDescent="0.2">
      <c r="A8" s="42">
        <v>2</v>
      </c>
      <c r="B8" s="84">
        <f>'BAR BB| Open rates'!B7*0.9*0.87</f>
        <v>23020.2</v>
      </c>
      <c r="C8" s="84">
        <f>'BAR BB| Open rates'!C7*0.9*0.87</f>
        <v>23020.2</v>
      </c>
      <c r="D8" s="84">
        <f>'BAR BB| Open rates'!D7*0.9*0.87</f>
        <v>23020.2</v>
      </c>
      <c r="E8" s="84">
        <f>'BAR BB| Open rates'!E7*0.9*0.87</f>
        <v>23020.2</v>
      </c>
      <c r="F8" s="84">
        <f>'BAR BB| Open rates'!F7*0.9*0.87</f>
        <v>23020.2</v>
      </c>
      <c r="G8" s="84">
        <f>'BAR BB| Open rates'!G7*0.9*0.87</f>
        <v>23020.2</v>
      </c>
      <c r="H8" s="84">
        <f>'BAR BB| Open rates'!H7*0.9*0.87</f>
        <v>19888.2</v>
      </c>
      <c r="I8" s="84">
        <f>'BAR BB| Open rates'!I7*0.9*0.87</f>
        <v>19105.2</v>
      </c>
      <c r="J8" s="84">
        <f>'BAR BB| Open rates'!J7*0.9*0.87</f>
        <v>19888.2</v>
      </c>
      <c r="K8" s="84">
        <f>'BAR BB| Open rates'!K7*0.9*0.87</f>
        <v>19888.2</v>
      </c>
      <c r="L8" s="84">
        <f>'BAR BB| Open rates'!L7*0.9*0.87</f>
        <v>15973.2</v>
      </c>
      <c r="M8" s="84">
        <f>'BAR BB| Open rates'!M7*0.9*0.87</f>
        <v>18322.2</v>
      </c>
      <c r="N8" s="84">
        <f>'BAR BB| Open rates'!N7*0.9*0.87</f>
        <v>18322.2</v>
      </c>
      <c r="O8" s="84">
        <f>'BAR BB| Open rates'!O7*0.9*0.87</f>
        <v>13624.2</v>
      </c>
      <c r="P8" s="84">
        <f>'BAR BB| Open rates'!P7*0.9*0.87</f>
        <v>13624.2</v>
      </c>
      <c r="Q8" s="84">
        <f>'BAR BB| Open rates'!Q7*0.9*0.87</f>
        <v>10492.2</v>
      </c>
      <c r="R8" s="84">
        <f>'BAR BB| Open rates'!R7*0.9*0.87</f>
        <v>10492.2</v>
      </c>
      <c r="S8" s="84">
        <f>'BAR BB| Open rates'!S7*0.9*0.87</f>
        <v>8299.7999999999993</v>
      </c>
      <c r="T8" s="84">
        <f>'BAR BB| Open rates'!T7*0.9*0.87</f>
        <v>10492.2</v>
      </c>
      <c r="U8" s="84">
        <f>'BAR BB| Open rates'!U7*0.9*0.87</f>
        <v>8299.7999999999993</v>
      </c>
      <c r="V8" s="84">
        <f>'BAR BB| Open rates'!V7*0.9*0.87</f>
        <v>7360.2</v>
      </c>
    </row>
    <row r="9" spans="1:22"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row>
    <row r="10" spans="1:22" s="11" customFormat="1" ht="12.75" customHeight="1" x14ac:dyDescent="0.2">
      <c r="A10" s="42">
        <v>1</v>
      </c>
      <c r="B10" s="84">
        <f>'BAR BB| Open rates'!B9*0.9*0.87</f>
        <v>26543.7</v>
      </c>
      <c r="C10" s="84">
        <f>'BAR BB| Open rates'!C9*0.9*0.87</f>
        <v>26543.7</v>
      </c>
      <c r="D10" s="84">
        <f>'BAR BB| Open rates'!D9*0.9*0.87</f>
        <v>26543.7</v>
      </c>
      <c r="E10" s="84">
        <f>'BAR BB| Open rates'!E9*0.9*0.87</f>
        <v>26543.7</v>
      </c>
      <c r="F10" s="84">
        <f>'BAR BB| Open rates'!F9*0.9*0.87</f>
        <v>26543.7</v>
      </c>
      <c r="G10" s="84">
        <f>'BAR BB| Open rates'!G9*0.9*0.87</f>
        <v>26543.7</v>
      </c>
      <c r="H10" s="84">
        <f>'BAR BB| Open rates'!H9*0.9*0.87</f>
        <v>23411.7</v>
      </c>
      <c r="I10" s="84">
        <f>'BAR BB| Open rates'!I9*0.9*0.87</f>
        <v>22628.7</v>
      </c>
      <c r="J10" s="84">
        <f>'BAR BB| Open rates'!J9*0.9*0.87</f>
        <v>23411.7</v>
      </c>
      <c r="K10" s="84">
        <f>'BAR BB| Open rates'!K9*0.9*0.87</f>
        <v>21845.7</v>
      </c>
      <c r="L10" s="84">
        <f>'BAR BB| Open rates'!L9*0.9*0.87</f>
        <v>17930.7</v>
      </c>
      <c r="M10" s="84">
        <f>'BAR BB| Open rates'!M9*0.9*0.87</f>
        <v>20279.7</v>
      </c>
      <c r="N10" s="84">
        <f>'BAR BB| Open rates'!N9*0.9*0.87</f>
        <v>20279.7</v>
      </c>
      <c r="O10" s="84">
        <f>'BAR BB| Open rates'!O9*0.9*0.87</f>
        <v>15581.7</v>
      </c>
      <c r="P10" s="84">
        <f>'BAR BB| Open rates'!P9*0.9*0.87</f>
        <v>15581.7</v>
      </c>
      <c r="Q10" s="84">
        <f>'BAR BB| Open rates'!Q9*0.9*0.87</f>
        <v>12449.7</v>
      </c>
      <c r="R10" s="84">
        <f>'BAR BB| Open rates'!R9*0.9*0.87</f>
        <v>12449.7</v>
      </c>
      <c r="S10" s="84">
        <f>'BAR BB| Open rates'!S9*0.9*0.87</f>
        <v>10257.299999999999</v>
      </c>
      <c r="T10" s="84">
        <f>'BAR BB| Open rates'!T9*0.9*0.87</f>
        <v>12449.7</v>
      </c>
      <c r="U10" s="84">
        <f>'BAR BB| Open rates'!U9*0.9*0.87</f>
        <v>10257.299999999999</v>
      </c>
      <c r="V10" s="84">
        <f>'BAR BB| Open rates'!V9*0.9*0.87</f>
        <v>9317.7000000000007</v>
      </c>
    </row>
    <row r="11" spans="1:22" s="11" customFormat="1" ht="12.75" customHeight="1" x14ac:dyDescent="0.2">
      <c r="A11" s="42">
        <v>2</v>
      </c>
      <c r="B11" s="84">
        <f>'BAR BB| Open rates'!B10*0.9*0.87</f>
        <v>27718.2</v>
      </c>
      <c r="C11" s="84">
        <f>'BAR BB| Open rates'!C10*0.9*0.87</f>
        <v>27718.2</v>
      </c>
      <c r="D11" s="84">
        <f>'BAR BB| Open rates'!D10*0.9*0.87</f>
        <v>27718.2</v>
      </c>
      <c r="E11" s="84">
        <f>'BAR BB| Open rates'!E10*0.9*0.87</f>
        <v>27718.2</v>
      </c>
      <c r="F11" s="84">
        <f>'BAR BB| Open rates'!F10*0.9*0.87</f>
        <v>27718.2</v>
      </c>
      <c r="G11" s="84">
        <f>'BAR BB| Open rates'!G10*0.9*0.87</f>
        <v>27718.2</v>
      </c>
      <c r="H11" s="84">
        <f>'BAR BB| Open rates'!H10*0.9*0.87</f>
        <v>24586.2</v>
      </c>
      <c r="I11" s="84">
        <f>'BAR BB| Open rates'!I10*0.9*0.87</f>
        <v>23803.200000000001</v>
      </c>
      <c r="J11" s="84">
        <f>'BAR BB| Open rates'!J10*0.9*0.87</f>
        <v>24586.2</v>
      </c>
      <c r="K11" s="84">
        <f>'BAR BB| Open rates'!K10*0.9*0.87</f>
        <v>23020.2</v>
      </c>
      <c r="L11" s="84">
        <f>'BAR BB| Open rates'!L10*0.9*0.87</f>
        <v>19105.2</v>
      </c>
      <c r="M11" s="84">
        <f>'BAR BB| Open rates'!M10*0.9*0.87</f>
        <v>21454.2</v>
      </c>
      <c r="N11" s="84">
        <f>'BAR BB| Open rates'!N10*0.9*0.87</f>
        <v>21454.2</v>
      </c>
      <c r="O11" s="84">
        <f>'BAR BB| Open rates'!O10*0.9*0.87</f>
        <v>16756.2</v>
      </c>
      <c r="P11" s="84">
        <f>'BAR BB| Open rates'!P10*0.9*0.87</f>
        <v>16756.2</v>
      </c>
      <c r="Q11" s="84">
        <f>'BAR BB| Open rates'!Q10*0.9*0.87</f>
        <v>13624.2</v>
      </c>
      <c r="R11" s="84">
        <f>'BAR BB| Open rates'!R10*0.9*0.87</f>
        <v>13624.2</v>
      </c>
      <c r="S11" s="84">
        <f>'BAR BB| Open rates'!S10*0.9*0.87</f>
        <v>11431.8</v>
      </c>
      <c r="T11" s="84">
        <f>'BAR BB| Open rates'!T10*0.9*0.87</f>
        <v>13624.2</v>
      </c>
      <c r="U11" s="84">
        <f>'BAR BB| Open rates'!U10*0.9*0.87</f>
        <v>11431.8</v>
      </c>
      <c r="V11" s="84">
        <f>'BAR BB| Open rates'!V10*0.9*0.87</f>
        <v>10492.2</v>
      </c>
    </row>
    <row r="12" spans="1:22"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row>
    <row r="13" spans="1:22" s="11" customFormat="1" ht="12.75" customHeight="1" x14ac:dyDescent="0.2">
      <c r="A13" s="42">
        <v>1</v>
      </c>
      <c r="B13" s="84">
        <f>'BAR BB| Open rates'!B12*0.9*0.87</f>
        <v>28892.7</v>
      </c>
      <c r="C13" s="84">
        <f>'BAR BB| Open rates'!C12*0.9*0.87</f>
        <v>28892.7</v>
      </c>
      <c r="D13" s="84">
        <f>'BAR BB| Open rates'!D12*0.9*0.87</f>
        <v>28892.7</v>
      </c>
      <c r="E13" s="84">
        <f>'BAR BB| Open rates'!E12*0.9*0.87</f>
        <v>28892.7</v>
      </c>
      <c r="F13" s="84">
        <f>'BAR BB| Open rates'!F12*0.9*0.87</f>
        <v>28892.7</v>
      </c>
      <c r="G13" s="84">
        <f>'BAR BB| Open rates'!G12*0.9*0.87</f>
        <v>28892.7</v>
      </c>
      <c r="H13" s="84">
        <f>'BAR BB| Open rates'!H12*0.9*0.87</f>
        <v>25760.7</v>
      </c>
      <c r="I13" s="84">
        <f>'BAR BB| Open rates'!I12*0.9*0.87</f>
        <v>24977.7</v>
      </c>
      <c r="J13" s="84">
        <f>'BAR BB| Open rates'!J12*0.9*0.87</f>
        <v>25760.7</v>
      </c>
      <c r="K13" s="84">
        <f>'BAR BB| Open rates'!K12*0.9*0.87</f>
        <v>23881.5</v>
      </c>
      <c r="L13" s="84">
        <f>'BAR BB| Open rates'!L12*0.9*0.87</f>
        <v>19966.5</v>
      </c>
      <c r="M13" s="84">
        <f>'BAR BB| Open rates'!M12*0.9*0.87</f>
        <v>22315.5</v>
      </c>
      <c r="N13" s="84">
        <f>'BAR BB| Open rates'!N12*0.9*0.87</f>
        <v>22315.5</v>
      </c>
      <c r="O13" s="84">
        <f>'BAR BB| Open rates'!O12*0.9*0.87</f>
        <v>17617.5</v>
      </c>
      <c r="P13" s="84">
        <f>'BAR BB| Open rates'!P12*0.9*0.87</f>
        <v>17617.5</v>
      </c>
      <c r="Q13" s="84">
        <f>'BAR BB| Open rates'!Q12*0.9*0.87</f>
        <v>14485.5</v>
      </c>
      <c r="R13" s="84">
        <f>'BAR BB| Open rates'!R12*0.9*0.87</f>
        <v>14485.5</v>
      </c>
      <c r="S13" s="84">
        <f>'BAR BB| Open rates'!S12*0.9*0.87</f>
        <v>12293.1</v>
      </c>
      <c r="T13" s="84">
        <f>'BAR BB| Open rates'!T12*0.9*0.87</f>
        <v>14485.5</v>
      </c>
      <c r="U13" s="84">
        <f>'BAR BB| Open rates'!U12*0.9*0.87</f>
        <v>12293.1</v>
      </c>
      <c r="V13" s="84">
        <f>'BAR BB| Open rates'!V12*0.9*0.87</f>
        <v>11353.5</v>
      </c>
    </row>
    <row r="14" spans="1:22" s="11" customFormat="1" ht="12.75" customHeight="1" x14ac:dyDescent="0.2">
      <c r="A14" s="42">
        <v>2</v>
      </c>
      <c r="B14" s="84">
        <f>'BAR BB| Open rates'!B13*0.9*0.87</f>
        <v>30067.200000000001</v>
      </c>
      <c r="C14" s="84">
        <f>'BAR BB| Open rates'!C13*0.9*0.87</f>
        <v>30067.200000000001</v>
      </c>
      <c r="D14" s="84">
        <f>'BAR BB| Open rates'!D13*0.9*0.87</f>
        <v>30067.200000000001</v>
      </c>
      <c r="E14" s="84">
        <f>'BAR BB| Open rates'!E13*0.9*0.87</f>
        <v>30067.200000000001</v>
      </c>
      <c r="F14" s="84">
        <f>'BAR BB| Open rates'!F13*0.9*0.87</f>
        <v>30067.200000000001</v>
      </c>
      <c r="G14" s="84">
        <f>'BAR BB| Open rates'!G13*0.9*0.87</f>
        <v>30067.200000000001</v>
      </c>
      <c r="H14" s="84">
        <f>'BAR BB| Open rates'!H13*0.9*0.87</f>
        <v>26935.200000000001</v>
      </c>
      <c r="I14" s="84">
        <f>'BAR BB| Open rates'!I13*0.9*0.87</f>
        <v>26152.2</v>
      </c>
      <c r="J14" s="84">
        <f>'BAR BB| Open rates'!J13*0.9*0.87</f>
        <v>26935.200000000001</v>
      </c>
      <c r="K14" s="84">
        <f>'BAR BB| Open rates'!K13*0.9*0.87</f>
        <v>25056</v>
      </c>
      <c r="L14" s="84">
        <f>'BAR BB| Open rates'!L13*0.9*0.87</f>
        <v>21141</v>
      </c>
      <c r="M14" s="84">
        <f>'BAR BB| Open rates'!M13*0.9*0.87</f>
        <v>23490</v>
      </c>
      <c r="N14" s="84">
        <f>'BAR BB| Open rates'!N13*0.9*0.87</f>
        <v>23490</v>
      </c>
      <c r="O14" s="84">
        <f>'BAR BB| Open rates'!O13*0.9*0.87</f>
        <v>18792</v>
      </c>
      <c r="P14" s="84">
        <f>'BAR BB| Open rates'!P13*0.9*0.87</f>
        <v>18792</v>
      </c>
      <c r="Q14" s="84">
        <f>'BAR BB| Open rates'!Q13*0.9*0.87</f>
        <v>15660</v>
      </c>
      <c r="R14" s="84">
        <f>'BAR BB| Open rates'!R13*0.9*0.87</f>
        <v>15660</v>
      </c>
      <c r="S14" s="84">
        <f>'BAR BB| Open rates'!S13*0.9*0.87</f>
        <v>13467.6</v>
      </c>
      <c r="T14" s="84">
        <f>'BAR BB| Open rates'!T13*0.9*0.87</f>
        <v>15660</v>
      </c>
      <c r="U14" s="84">
        <f>'BAR BB| Open rates'!U13*0.9*0.87</f>
        <v>13467.6</v>
      </c>
      <c r="V14" s="84">
        <f>'BAR BB| Open rates'!V13*0.9*0.87</f>
        <v>12528</v>
      </c>
    </row>
    <row r="15" spans="1:22" s="11" customFormat="1" ht="12" customHeight="1" x14ac:dyDescent="0.2">
      <c r="A15" s="123"/>
    </row>
    <row r="16" spans="1:22" x14ac:dyDescent="0.2">
      <c r="A16" s="223" t="s">
        <v>157</v>
      </c>
    </row>
    <row r="17" spans="1:11" x14ac:dyDescent="0.2">
      <c r="A17" s="223"/>
    </row>
    <row r="18" spans="1:11" ht="13.5" thickBot="1" x14ac:dyDescent="0.25">
      <c r="A18" s="123"/>
    </row>
    <row r="19" spans="1:11" s="11" customFormat="1" ht="178.5" customHeight="1" thickBot="1" x14ac:dyDescent="0.25">
      <c r="A19" s="209" t="s">
        <v>284</v>
      </c>
      <c r="E19" s="220"/>
      <c r="F19" s="220"/>
      <c r="G19" s="220"/>
      <c r="H19" s="220"/>
      <c r="I19" s="220"/>
      <c r="J19" s="220"/>
      <c r="K19" s="220"/>
    </row>
    <row r="20" spans="1:11" s="11" customFormat="1" ht="12.75" customHeight="1" x14ac:dyDescent="0.2">
      <c r="E20" s="220"/>
      <c r="F20" s="220"/>
      <c r="G20" s="220"/>
      <c r="H20" s="220"/>
      <c r="I20" s="220"/>
      <c r="J20" s="220"/>
      <c r="K20" s="220"/>
    </row>
    <row r="21" spans="1:11" x14ac:dyDescent="0.2">
      <c r="A21" s="156" t="s">
        <v>80</v>
      </c>
    </row>
    <row r="22" spans="1:11" ht="25.5" customHeight="1" x14ac:dyDescent="0.2">
      <c r="A22" s="150" t="s">
        <v>280</v>
      </c>
    </row>
    <row r="23" spans="1:11" ht="49.5" customHeight="1" x14ac:dyDescent="0.2">
      <c r="A23" s="150" t="s">
        <v>281</v>
      </c>
    </row>
    <row r="24" spans="1:11" ht="12.75" customHeight="1" x14ac:dyDescent="0.2">
      <c r="A24"/>
    </row>
    <row r="25" spans="1:11" x14ac:dyDescent="0.2">
      <c r="A25" s="137" t="s">
        <v>58</v>
      </c>
    </row>
    <row r="26" spans="1:11" s="155" customFormat="1" ht="35.25" customHeight="1" x14ac:dyDescent="0.2">
      <c r="A26" s="138" t="s">
        <v>163</v>
      </c>
      <c r="E26" s="221"/>
      <c r="F26" s="221"/>
      <c r="G26" s="221"/>
      <c r="H26" s="221"/>
      <c r="I26" s="221"/>
      <c r="J26" s="221"/>
      <c r="K26" s="221"/>
    </row>
    <row r="27" spans="1:11" s="155" customFormat="1" ht="35.25" customHeight="1" x14ac:dyDescent="0.2">
      <c r="A27" s="150" t="s">
        <v>188</v>
      </c>
      <c r="E27" s="221"/>
      <c r="F27" s="221"/>
      <c r="G27" s="221"/>
      <c r="H27" s="221"/>
      <c r="I27" s="221"/>
      <c r="J27" s="221"/>
      <c r="K27" s="221"/>
    </row>
    <row r="28" spans="1:11" s="155" customFormat="1" ht="35.25" customHeight="1" x14ac:dyDescent="0.2">
      <c r="A28" s="138" t="s">
        <v>164</v>
      </c>
      <c r="E28" s="221"/>
      <c r="F28" s="221"/>
      <c r="G28" s="221"/>
      <c r="H28" s="221"/>
      <c r="I28" s="221"/>
      <c r="J28" s="221"/>
      <c r="K28" s="221"/>
    </row>
    <row r="29" spans="1:11" s="155" customFormat="1" ht="13.5" customHeight="1" x14ac:dyDescent="0.2">
      <c r="A29" s="138" t="s">
        <v>165</v>
      </c>
      <c r="E29" s="221"/>
      <c r="F29" s="221"/>
      <c r="G29" s="221"/>
      <c r="H29" s="221"/>
      <c r="I29" s="221"/>
      <c r="J29" s="221"/>
      <c r="K29" s="221"/>
    </row>
    <row r="30" spans="1:11" s="155" customFormat="1" ht="35.25" customHeight="1" x14ac:dyDescent="0.2">
      <c r="A30" s="138" t="s">
        <v>162</v>
      </c>
      <c r="E30" s="221"/>
      <c r="F30" s="221"/>
      <c r="G30" s="221"/>
      <c r="H30" s="221"/>
      <c r="I30" s="221"/>
      <c r="J30" s="221"/>
      <c r="K30" s="221"/>
    </row>
    <row r="31" spans="1:11" ht="24" x14ac:dyDescent="0.2">
      <c r="A31" s="145" t="s">
        <v>173</v>
      </c>
    </row>
    <row r="32" spans="1:11" s="155" customFormat="1" ht="26.25" customHeight="1" x14ac:dyDescent="0.2">
      <c r="A32" s="157"/>
      <c r="E32" s="221"/>
      <c r="F32" s="221"/>
      <c r="G32" s="221"/>
      <c r="H32" s="221"/>
      <c r="I32" s="221"/>
      <c r="J32" s="221"/>
      <c r="K32" s="221"/>
    </row>
    <row r="33" spans="1:11" s="155" customFormat="1" ht="12" customHeight="1" x14ac:dyDescent="0.2">
      <c r="A33" s="157"/>
      <c r="E33" s="221"/>
      <c r="F33" s="221"/>
      <c r="G33" s="221"/>
      <c r="H33" s="221"/>
      <c r="I33" s="221"/>
      <c r="J33" s="221"/>
      <c r="K33" s="221"/>
    </row>
    <row r="34" spans="1:11" s="155" customFormat="1" ht="198.75" customHeight="1" x14ac:dyDescent="0.2">
      <c r="A34" s="184" t="s">
        <v>208</v>
      </c>
      <c r="E34" s="221"/>
      <c r="F34" s="221"/>
      <c r="G34" s="221"/>
      <c r="H34" s="221"/>
      <c r="I34" s="221"/>
      <c r="J34" s="221"/>
      <c r="K34" s="221"/>
    </row>
    <row r="35" spans="1:11" x14ac:dyDescent="0.2">
      <c r="A35" s="146"/>
    </row>
    <row r="36" spans="1:11" ht="24" x14ac:dyDescent="0.2">
      <c r="A36" s="156" t="s">
        <v>92</v>
      </c>
    </row>
    <row r="37" spans="1:11" ht="40.5" hidden="1" customHeight="1" x14ac:dyDescent="0.2">
      <c r="A37" s="210" t="s">
        <v>222</v>
      </c>
    </row>
    <row r="38" spans="1:11" s="11" customFormat="1" ht="24" customHeight="1" x14ac:dyDescent="0.2">
      <c r="A38" s="144" t="s">
        <v>282</v>
      </c>
      <c r="E38" s="220"/>
      <c r="F38" s="220"/>
      <c r="G38" s="220"/>
      <c r="H38" s="220"/>
      <c r="I38" s="220"/>
      <c r="J38" s="220"/>
      <c r="K38" s="220"/>
    </row>
    <row r="39" spans="1:11" x14ac:dyDescent="0.2">
      <c r="A39" s="13"/>
    </row>
    <row r="40" spans="1:11" x14ac:dyDescent="0.2">
      <c r="A40" s="139" t="s">
        <v>65</v>
      </c>
    </row>
    <row r="41" spans="1:11" ht="98.25" customHeight="1" x14ac:dyDescent="0.2">
      <c r="A41" s="152" t="s">
        <v>283</v>
      </c>
    </row>
    <row r="42" spans="1:11" x14ac:dyDescent="0.2">
      <c r="A42" s="133"/>
    </row>
    <row r="43" spans="1:11" x14ac:dyDescent="0.2">
      <c r="A43" s="143"/>
    </row>
    <row r="44" spans="1:11" x14ac:dyDescent="0.2">
      <c r="A44" s="143"/>
    </row>
    <row r="45" spans="1:11" x14ac:dyDescent="0.2">
      <c r="A45" s="143"/>
    </row>
    <row r="46" spans="1:11" x14ac:dyDescent="0.2">
      <c r="A46" s="143"/>
    </row>
    <row r="47" spans="1:11" x14ac:dyDescent="0.2">
      <c r="A47" s="143"/>
    </row>
    <row r="48" spans="1: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0"/>
  <sheetViews>
    <sheetView workbookViewId="0">
      <pane xSplit="1" topLeftCell="B1" activePane="topRight" state="frozen"/>
      <selection activeCell="A10" sqref="A10"/>
      <selection pane="topRight" activeCell="U9" sqref="U9"/>
    </sheetView>
  </sheetViews>
  <sheetFormatPr defaultColWidth="10.140625" defaultRowHeight="12.75" x14ac:dyDescent="0.2"/>
  <cols>
    <col min="1" max="1" width="45.28515625" style="5" customWidth="1"/>
    <col min="3" max="3" width="10.140625" customWidth="1"/>
    <col min="4" max="6" width="10.140625" style="133" customWidth="1"/>
    <col min="7" max="11" width="10.140625" style="133" hidden="1" customWidth="1"/>
    <col min="12" max="14" width="10.140625" hidden="1" customWidth="1"/>
    <col min="15" max="17" width="0" hidden="1" customWidth="1"/>
  </cols>
  <sheetData>
    <row r="1" spans="1:22" ht="24" x14ac:dyDescent="0.2">
      <c r="A1" s="47" t="s">
        <v>50</v>
      </c>
    </row>
    <row r="2" spans="1:22" ht="13.5" customHeight="1" x14ac:dyDescent="0.2">
      <c r="A2"/>
    </row>
    <row r="3" spans="1:22" s="11" customFormat="1" ht="24" customHeight="1" x14ac:dyDescent="0.2">
      <c r="A3" s="135" t="s">
        <v>166</v>
      </c>
      <c r="D3" s="220"/>
      <c r="E3" s="220"/>
      <c r="F3" s="220"/>
      <c r="G3" s="220"/>
      <c r="H3" s="220"/>
      <c r="I3" s="220"/>
      <c r="J3" s="220"/>
      <c r="K3" s="220"/>
    </row>
    <row r="4" spans="1:22" s="11" customFormat="1" ht="12.75" customHeight="1" x14ac:dyDescent="0.2">
      <c r="A4" s="132" t="s">
        <v>286</v>
      </c>
      <c r="D4" s="220"/>
      <c r="E4" s="220"/>
      <c r="F4" s="220"/>
      <c r="G4" s="220"/>
      <c r="H4" s="220"/>
      <c r="I4" s="220"/>
      <c r="J4" s="220"/>
      <c r="K4" s="220"/>
    </row>
    <row r="5" spans="1:22" ht="21.75" customHeight="1" x14ac:dyDescent="0.2">
      <c r="A5" s="160" t="s">
        <v>52</v>
      </c>
      <c r="B5" s="148">
        <f>'BAR BB| Open rates'!B3</f>
        <v>45700</v>
      </c>
      <c r="C5" s="148">
        <f>'BAR BB| Open rates'!C3</f>
        <v>45701</v>
      </c>
      <c r="D5" s="148">
        <f>'BAR BB| Open rates'!D3</f>
        <v>45702</v>
      </c>
      <c r="E5" s="148">
        <f>'BAR BB| Open rates'!E3</f>
        <v>45703</v>
      </c>
      <c r="F5" s="148">
        <f>'BAR BB| Open rates'!F3</f>
        <v>45708</v>
      </c>
      <c r="G5" s="148">
        <f>'BAR BB| Open rates'!G3</f>
        <v>45709</v>
      </c>
      <c r="H5" s="148">
        <f>'BAR BB| Open rates'!H3</f>
        <v>45710</v>
      </c>
      <c r="I5" s="148">
        <f>'BAR BB| Open rates'!I3</f>
        <v>45711</v>
      </c>
      <c r="J5" s="148">
        <f>'BAR BB| Open rates'!J3</f>
        <v>45712</v>
      </c>
      <c r="K5" s="148">
        <f>'BAR BB| Open rates'!K3</f>
        <v>45713</v>
      </c>
      <c r="L5" s="148">
        <f>'BAR BB| Open rates'!L3</f>
        <v>45714</v>
      </c>
      <c r="M5" s="148">
        <f>'BAR BB| Open rates'!M3</f>
        <v>45715</v>
      </c>
      <c r="N5" s="148">
        <f>'BAR BB| Open rates'!N3</f>
        <v>45717</v>
      </c>
      <c r="O5" s="148">
        <f>'BAR BB| Open rates'!O3</f>
        <v>45719</v>
      </c>
      <c r="P5" s="148">
        <f>'BAR BB| Open rates'!P3</f>
        <v>45723</v>
      </c>
      <c r="Q5" s="148">
        <f>'BAR BB| Open rates'!Q3</f>
        <v>45725</v>
      </c>
      <c r="R5" s="148">
        <f>'BAR BB| Open rates'!R3</f>
        <v>45727</v>
      </c>
      <c r="S5" s="148">
        <f>'BAR BB| Open rates'!S3</f>
        <v>45732</v>
      </c>
      <c r="T5" s="148">
        <f>'BAR BB| Open rates'!T3</f>
        <v>45737</v>
      </c>
      <c r="U5" s="148">
        <f>'BAR BB| Open rates'!U3</f>
        <v>45739</v>
      </c>
      <c r="V5" s="148">
        <f>'BAR BB| Open rates'!V3</f>
        <v>45746</v>
      </c>
    </row>
    <row r="6" spans="1:22" ht="21.75" customHeight="1" x14ac:dyDescent="0.2">
      <c r="A6" s="160"/>
      <c r="B6" s="148">
        <f>'BAR BB| Open rates'!B4</f>
        <v>45700</v>
      </c>
      <c r="C6" s="148">
        <f>'BAR BB| Open rates'!C4</f>
        <v>45701</v>
      </c>
      <c r="D6" s="148">
        <f>'BAR BB| Open rates'!D4</f>
        <v>45702</v>
      </c>
      <c r="E6" s="148">
        <f>'BAR BB| Open rates'!E4</f>
        <v>45707</v>
      </c>
      <c r="F6" s="148">
        <f>'BAR BB| Open rates'!F4</f>
        <v>45708</v>
      </c>
      <c r="G6" s="148">
        <f>'BAR BB| Open rates'!G4</f>
        <v>45709</v>
      </c>
      <c r="H6" s="148">
        <f>'BAR BB| Open rates'!H4</f>
        <v>45710</v>
      </c>
      <c r="I6" s="148">
        <f>'BAR BB| Open rates'!I4</f>
        <v>45711</v>
      </c>
      <c r="J6" s="148">
        <f>'BAR BB| Open rates'!J4</f>
        <v>45712</v>
      </c>
      <c r="K6" s="148">
        <f>'BAR BB| Open rates'!K4</f>
        <v>45713</v>
      </c>
      <c r="L6" s="148">
        <f>'BAR BB| Open rates'!L4</f>
        <v>45714</v>
      </c>
      <c r="M6" s="148">
        <f>'BAR BB| Open rates'!M4</f>
        <v>45716</v>
      </c>
      <c r="N6" s="148">
        <f>'BAR BB| Open rates'!N4</f>
        <v>45718</v>
      </c>
      <c r="O6" s="148">
        <f>'BAR BB| Open rates'!O4</f>
        <v>45722</v>
      </c>
      <c r="P6" s="148">
        <f>'BAR BB| Open rates'!P4</f>
        <v>45724</v>
      </c>
      <c r="Q6" s="148">
        <f>'BAR BB| Open rates'!Q4</f>
        <v>45726</v>
      </c>
      <c r="R6" s="148">
        <f>'BAR BB| Open rates'!R4</f>
        <v>45731</v>
      </c>
      <c r="S6" s="148">
        <f>'BAR BB| Open rates'!S4</f>
        <v>45736</v>
      </c>
      <c r="T6" s="148">
        <f>'BAR BB| Open rates'!T4</f>
        <v>45738</v>
      </c>
      <c r="U6" s="148">
        <f>'BAR BB| Open rates'!U4</f>
        <v>45745</v>
      </c>
      <c r="V6" s="148">
        <f>'BAR BB| Open rates'!V4</f>
        <v>45747</v>
      </c>
    </row>
    <row r="7" spans="1:22" s="11" customFormat="1" ht="12.75" customHeight="1" x14ac:dyDescent="0.2">
      <c r="A7" s="33" t="s">
        <v>53</v>
      </c>
      <c r="B7" s="136"/>
      <c r="C7" s="136"/>
      <c r="D7" s="136"/>
      <c r="E7" s="136"/>
      <c r="F7" s="136"/>
      <c r="G7" s="136"/>
      <c r="H7" s="136"/>
      <c r="I7" s="136"/>
      <c r="J7" s="136"/>
      <c r="K7" s="136"/>
      <c r="L7" s="136"/>
      <c r="M7" s="136"/>
      <c r="N7" s="136"/>
      <c r="O7" s="136"/>
      <c r="P7" s="136"/>
      <c r="Q7" s="136"/>
      <c r="R7" s="136"/>
      <c r="S7" s="136"/>
      <c r="T7" s="136"/>
      <c r="U7" s="136"/>
      <c r="V7" s="136"/>
    </row>
    <row r="8" spans="1:22" s="11" customFormat="1" ht="12.75" customHeight="1" x14ac:dyDescent="0.2">
      <c r="A8" s="42">
        <v>1</v>
      </c>
      <c r="B8" s="84">
        <f>'BAR BB| Open rates'!B6*0.9*0.87+25</f>
        <v>21870.7</v>
      </c>
      <c r="C8" s="84">
        <f>'BAR BB| Open rates'!C6*0.9*0.87+25</f>
        <v>21870.7</v>
      </c>
      <c r="D8" s="84">
        <f>'BAR BB| Open rates'!D6*0.9*0.87+25</f>
        <v>21870.7</v>
      </c>
      <c r="E8" s="84">
        <f>'BAR BB| Open rates'!E6*0.9*0.87+25</f>
        <v>21870.7</v>
      </c>
      <c r="F8" s="84">
        <f>'BAR BB| Open rates'!F6*0.9*0.87+25</f>
        <v>21870.7</v>
      </c>
      <c r="G8" s="84">
        <f>'BAR BB| Open rates'!G6*0.9*0.87+25</f>
        <v>21870.7</v>
      </c>
      <c r="H8" s="84">
        <f>'BAR BB| Open rates'!H6*0.9*0.87+25</f>
        <v>18738.7</v>
      </c>
      <c r="I8" s="84">
        <f>'BAR BB| Open rates'!I6*0.9*0.87+25</f>
        <v>17955.7</v>
      </c>
      <c r="J8" s="84">
        <f>'BAR BB| Open rates'!J6*0.9*0.87+25</f>
        <v>18738.7</v>
      </c>
      <c r="K8" s="84">
        <f>'BAR BB| Open rates'!K6*0.9*0.87+25</f>
        <v>18738.7</v>
      </c>
      <c r="L8" s="84">
        <f>'BAR BB| Open rates'!L6*0.9*0.87+25</f>
        <v>14823.7</v>
      </c>
      <c r="M8" s="84">
        <f>'BAR BB| Open rates'!M6*0.9*0.87+25</f>
        <v>17172.7</v>
      </c>
      <c r="N8" s="84">
        <f>'BAR BB| Open rates'!N6*0.9*0.87+25</f>
        <v>17172.7</v>
      </c>
      <c r="O8" s="84">
        <f>'BAR BB| Open rates'!O6*0.9*0.87+25</f>
        <v>12474.7</v>
      </c>
      <c r="P8" s="84">
        <f>'BAR BB| Open rates'!P6*0.9*0.87+25</f>
        <v>12474.7</v>
      </c>
      <c r="Q8" s="84">
        <f>'BAR BB| Open rates'!Q6*0.9*0.87+25</f>
        <v>9342.7000000000007</v>
      </c>
      <c r="R8" s="84">
        <f>'BAR BB| Open rates'!R6*0.9*0.87+25</f>
        <v>9342.7000000000007</v>
      </c>
      <c r="S8" s="84">
        <f>'BAR BB| Open rates'!S6*0.9*0.87+25</f>
        <v>7150.3</v>
      </c>
      <c r="T8" s="84">
        <f>'BAR BB| Open rates'!T6*0.9*0.87+25</f>
        <v>9342.7000000000007</v>
      </c>
      <c r="U8" s="84">
        <f>'BAR BB| Open rates'!U6*0.9*0.87+25</f>
        <v>7150.3</v>
      </c>
      <c r="V8" s="84">
        <f>'BAR BB| Open rates'!V6*0.9*0.87+25</f>
        <v>6210.7</v>
      </c>
    </row>
    <row r="9" spans="1:22" s="11" customFormat="1" ht="12.75" customHeight="1" x14ac:dyDescent="0.2">
      <c r="A9" s="42">
        <v>2</v>
      </c>
      <c r="B9" s="84">
        <f>'BAR BB| Open rates'!B7*0.9*0.87+25</f>
        <v>23045.200000000001</v>
      </c>
      <c r="C9" s="84">
        <f>'BAR BB| Open rates'!C7*0.9*0.87+25</f>
        <v>23045.200000000001</v>
      </c>
      <c r="D9" s="84">
        <f>'BAR BB| Open rates'!D7*0.9*0.87+25</f>
        <v>23045.200000000001</v>
      </c>
      <c r="E9" s="84">
        <f>'BAR BB| Open rates'!E7*0.9*0.87+25</f>
        <v>23045.200000000001</v>
      </c>
      <c r="F9" s="84">
        <f>'BAR BB| Open rates'!F7*0.9*0.87+25</f>
        <v>23045.200000000001</v>
      </c>
      <c r="G9" s="84">
        <f>'BAR BB| Open rates'!G7*0.9*0.87+25</f>
        <v>23045.200000000001</v>
      </c>
      <c r="H9" s="84">
        <f>'BAR BB| Open rates'!H7*0.9*0.87+25</f>
        <v>19913.2</v>
      </c>
      <c r="I9" s="84">
        <f>'BAR BB| Open rates'!I7*0.9*0.87+25</f>
        <v>19130.2</v>
      </c>
      <c r="J9" s="84">
        <f>'BAR BB| Open rates'!J7*0.9*0.87+25</f>
        <v>19913.2</v>
      </c>
      <c r="K9" s="84">
        <f>'BAR BB| Open rates'!K7*0.9*0.87+25</f>
        <v>19913.2</v>
      </c>
      <c r="L9" s="84">
        <f>'BAR BB| Open rates'!L7*0.9*0.87+25</f>
        <v>15998.2</v>
      </c>
      <c r="M9" s="84">
        <f>'BAR BB| Open rates'!M7*0.9*0.87+25</f>
        <v>18347.2</v>
      </c>
      <c r="N9" s="84">
        <f>'BAR BB| Open rates'!N7*0.9*0.87+25</f>
        <v>18347.2</v>
      </c>
      <c r="O9" s="84">
        <f>'BAR BB| Open rates'!O7*0.9*0.87+25</f>
        <v>13649.2</v>
      </c>
      <c r="P9" s="84">
        <f>'BAR BB| Open rates'!P7*0.9*0.87+25</f>
        <v>13649.2</v>
      </c>
      <c r="Q9" s="84">
        <f>'BAR BB| Open rates'!Q7*0.9*0.87+25</f>
        <v>10517.2</v>
      </c>
      <c r="R9" s="84">
        <f>'BAR BB| Open rates'!R7*0.9*0.87+25</f>
        <v>10517.2</v>
      </c>
      <c r="S9" s="84">
        <f>'BAR BB| Open rates'!S7*0.9*0.87+25</f>
        <v>8324.7999999999993</v>
      </c>
      <c r="T9" s="84">
        <f>'BAR BB| Open rates'!T7*0.9*0.87+25</f>
        <v>10517.2</v>
      </c>
      <c r="U9" s="84">
        <f>'BAR BB| Open rates'!U7*0.9*0.87+25</f>
        <v>8324.7999999999993</v>
      </c>
      <c r="V9" s="84">
        <f>'BAR BB| Open rates'!V7*0.9*0.87+25</f>
        <v>7385.2</v>
      </c>
    </row>
    <row r="10" spans="1:22" s="11" customFormat="1" ht="12.75" customHeight="1" x14ac:dyDescent="0.2">
      <c r="A10" s="33" t="s">
        <v>54</v>
      </c>
      <c r="B10" s="84"/>
      <c r="C10" s="84"/>
      <c r="D10" s="84"/>
      <c r="E10" s="84"/>
      <c r="F10" s="84"/>
      <c r="G10" s="84"/>
      <c r="H10" s="84"/>
      <c r="I10" s="84"/>
      <c r="J10" s="84"/>
      <c r="K10" s="84"/>
      <c r="L10" s="84"/>
      <c r="M10" s="84"/>
      <c r="N10" s="84"/>
      <c r="O10" s="84"/>
      <c r="P10" s="84"/>
      <c r="Q10" s="84"/>
      <c r="R10" s="84"/>
      <c r="S10" s="84"/>
      <c r="T10" s="84"/>
      <c r="U10" s="84"/>
      <c r="V10" s="84"/>
    </row>
    <row r="11" spans="1:22" s="11" customFormat="1" ht="12.75" customHeight="1" x14ac:dyDescent="0.2">
      <c r="A11" s="42">
        <v>1</v>
      </c>
      <c r="B11" s="84">
        <f>'BAR BB| Open rates'!B9*0.9*0.87+25</f>
        <v>26568.7</v>
      </c>
      <c r="C11" s="84">
        <f>'BAR BB| Open rates'!C9*0.9*0.87+25</f>
        <v>26568.7</v>
      </c>
      <c r="D11" s="84">
        <f>'BAR BB| Open rates'!D9*0.9*0.87+25</f>
        <v>26568.7</v>
      </c>
      <c r="E11" s="84">
        <f>'BAR BB| Open rates'!E9*0.9*0.87+25</f>
        <v>26568.7</v>
      </c>
      <c r="F11" s="84">
        <f>'BAR BB| Open rates'!F9*0.9*0.87+25</f>
        <v>26568.7</v>
      </c>
      <c r="G11" s="84">
        <f>'BAR BB| Open rates'!G9*0.9*0.87+25</f>
        <v>26568.7</v>
      </c>
      <c r="H11" s="84">
        <f>'BAR BB| Open rates'!H9*0.9*0.87+25</f>
        <v>23436.7</v>
      </c>
      <c r="I11" s="84">
        <f>'BAR BB| Open rates'!I9*0.9*0.87+25</f>
        <v>22653.7</v>
      </c>
      <c r="J11" s="84">
        <f>'BAR BB| Open rates'!J9*0.9*0.87+25</f>
        <v>23436.7</v>
      </c>
      <c r="K11" s="84">
        <f>'BAR BB| Open rates'!K9*0.9*0.87+25</f>
        <v>21870.7</v>
      </c>
      <c r="L11" s="84">
        <f>'BAR BB| Open rates'!L9*0.9*0.87+25</f>
        <v>17955.7</v>
      </c>
      <c r="M11" s="84">
        <f>'BAR BB| Open rates'!M9*0.9*0.87+25</f>
        <v>20304.7</v>
      </c>
      <c r="N11" s="84">
        <f>'BAR BB| Open rates'!N9*0.9*0.87+25</f>
        <v>20304.7</v>
      </c>
      <c r="O11" s="84">
        <f>'BAR BB| Open rates'!O9*0.9*0.87+25</f>
        <v>15606.7</v>
      </c>
      <c r="P11" s="84">
        <f>'BAR BB| Open rates'!P9*0.9*0.87+25</f>
        <v>15606.7</v>
      </c>
      <c r="Q11" s="84">
        <f>'BAR BB| Open rates'!Q9*0.9*0.87+25</f>
        <v>12474.7</v>
      </c>
      <c r="R11" s="84">
        <f>'BAR BB| Open rates'!R9*0.9*0.87+25</f>
        <v>12474.7</v>
      </c>
      <c r="S11" s="84">
        <f>'BAR BB| Open rates'!S9*0.9*0.87+25</f>
        <v>10282.299999999999</v>
      </c>
      <c r="T11" s="84">
        <f>'BAR BB| Open rates'!T9*0.9*0.87+25</f>
        <v>12474.7</v>
      </c>
      <c r="U11" s="84">
        <f>'BAR BB| Open rates'!U9*0.9*0.87+25</f>
        <v>10282.299999999999</v>
      </c>
      <c r="V11" s="84">
        <f>'BAR BB| Open rates'!V9*0.9*0.87+25</f>
        <v>9342.7000000000007</v>
      </c>
    </row>
    <row r="12" spans="1:22" s="11" customFormat="1" ht="12.75" customHeight="1" x14ac:dyDescent="0.2">
      <c r="A12" s="42">
        <v>2</v>
      </c>
      <c r="B12" s="84">
        <f>'BAR BB| Open rates'!B10*0.9*0.87+25</f>
        <v>27743.200000000001</v>
      </c>
      <c r="C12" s="84">
        <f>'BAR BB| Open rates'!C10*0.9*0.87+25</f>
        <v>27743.200000000001</v>
      </c>
      <c r="D12" s="84">
        <f>'BAR BB| Open rates'!D10*0.9*0.87+25</f>
        <v>27743.200000000001</v>
      </c>
      <c r="E12" s="84">
        <f>'BAR BB| Open rates'!E10*0.9*0.87+25</f>
        <v>27743.200000000001</v>
      </c>
      <c r="F12" s="84">
        <f>'BAR BB| Open rates'!F10*0.9*0.87+25</f>
        <v>27743.200000000001</v>
      </c>
      <c r="G12" s="84">
        <f>'BAR BB| Open rates'!G10*0.9*0.87+25</f>
        <v>27743.200000000001</v>
      </c>
      <c r="H12" s="84">
        <f>'BAR BB| Open rates'!H10*0.9*0.87+25</f>
        <v>24611.200000000001</v>
      </c>
      <c r="I12" s="84">
        <f>'BAR BB| Open rates'!I10*0.9*0.87+25</f>
        <v>23828.2</v>
      </c>
      <c r="J12" s="84">
        <f>'BAR BB| Open rates'!J10*0.9*0.87+25</f>
        <v>24611.200000000001</v>
      </c>
      <c r="K12" s="84">
        <f>'BAR BB| Open rates'!K10*0.9*0.87+25</f>
        <v>23045.200000000001</v>
      </c>
      <c r="L12" s="84">
        <f>'BAR BB| Open rates'!L10*0.9*0.87+25</f>
        <v>19130.2</v>
      </c>
      <c r="M12" s="84">
        <f>'BAR BB| Open rates'!M10*0.9*0.87+25</f>
        <v>21479.200000000001</v>
      </c>
      <c r="N12" s="84">
        <f>'BAR BB| Open rates'!N10*0.9*0.87+25</f>
        <v>21479.200000000001</v>
      </c>
      <c r="O12" s="84">
        <f>'BAR BB| Open rates'!O10*0.9*0.87+25</f>
        <v>16781.2</v>
      </c>
      <c r="P12" s="84">
        <f>'BAR BB| Open rates'!P10*0.9*0.87+25</f>
        <v>16781.2</v>
      </c>
      <c r="Q12" s="84">
        <f>'BAR BB| Open rates'!Q10*0.9*0.87+25</f>
        <v>13649.2</v>
      </c>
      <c r="R12" s="84">
        <f>'BAR BB| Open rates'!R10*0.9*0.87+25</f>
        <v>13649.2</v>
      </c>
      <c r="S12" s="84">
        <f>'BAR BB| Open rates'!S10*0.9*0.87+25</f>
        <v>11456.8</v>
      </c>
      <c r="T12" s="84">
        <f>'BAR BB| Open rates'!T10*0.9*0.87+25</f>
        <v>13649.2</v>
      </c>
      <c r="U12" s="84">
        <f>'BAR BB| Open rates'!U10*0.9*0.87+25</f>
        <v>11456.8</v>
      </c>
      <c r="V12" s="84">
        <f>'BAR BB| Open rates'!V10*0.9*0.87+25</f>
        <v>10517.2</v>
      </c>
    </row>
    <row r="13" spans="1:22" s="11" customFormat="1" ht="12.75" customHeight="1" x14ac:dyDescent="0.2">
      <c r="A13" s="33" t="s">
        <v>151</v>
      </c>
      <c r="B13" s="84"/>
      <c r="C13" s="84"/>
      <c r="D13" s="84"/>
      <c r="E13" s="84"/>
      <c r="F13" s="84"/>
      <c r="G13" s="84"/>
      <c r="H13" s="84"/>
      <c r="I13" s="84"/>
      <c r="J13" s="84"/>
      <c r="K13" s="84"/>
      <c r="L13" s="84"/>
      <c r="M13" s="84"/>
      <c r="N13" s="84"/>
      <c r="O13" s="84"/>
      <c r="P13" s="84"/>
      <c r="Q13" s="84"/>
      <c r="R13" s="84"/>
      <c r="S13" s="84"/>
      <c r="T13" s="84"/>
      <c r="U13" s="84"/>
      <c r="V13" s="84"/>
    </row>
    <row r="14" spans="1:22" s="11" customFormat="1" ht="12.75" customHeight="1" x14ac:dyDescent="0.2">
      <c r="A14" s="42">
        <v>1</v>
      </c>
      <c r="B14" s="84">
        <f>'BAR BB| Open rates'!B12*0.9*0.87+25</f>
        <v>28917.7</v>
      </c>
      <c r="C14" s="84">
        <f>'BAR BB| Open rates'!C12*0.9*0.87+25</f>
        <v>28917.7</v>
      </c>
      <c r="D14" s="84">
        <f>'BAR BB| Open rates'!D12*0.9*0.87+25</f>
        <v>28917.7</v>
      </c>
      <c r="E14" s="84">
        <f>'BAR BB| Open rates'!E12*0.9*0.87+25</f>
        <v>28917.7</v>
      </c>
      <c r="F14" s="84">
        <f>'BAR BB| Open rates'!F12*0.9*0.87+25</f>
        <v>28917.7</v>
      </c>
      <c r="G14" s="84">
        <f>'BAR BB| Open rates'!G12*0.9*0.87+25</f>
        <v>28917.7</v>
      </c>
      <c r="H14" s="84">
        <f>'BAR BB| Open rates'!H12*0.9*0.87+25</f>
        <v>25785.7</v>
      </c>
      <c r="I14" s="84">
        <f>'BAR BB| Open rates'!I12*0.9*0.87+25</f>
        <v>25002.7</v>
      </c>
      <c r="J14" s="84">
        <f>'BAR BB| Open rates'!J12*0.9*0.87+25</f>
        <v>25785.7</v>
      </c>
      <c r="K14" s="84">
        <f>'BAR BB| Open rates'!K12*0.9*0.87+25</f>
        <v>23906.5</v>
      </c>
      <c r="L14" s="84">
        <f>'BAR BB| Open rates'!L12*0.9*0.87+25</f>
        <v>19991.5</v>
      </c>
      <c r="M14" s="84">
        <f>'BAR BB| Open rates'!M12*0.9*0.87+25</f>
        <v>22340.5</v>
      </c>
      <c r="N14" s="84">
        <f>'BAR BB| Open rates'!N12*0.9*0.87+25</f>
        <v>22340.5</v>
      </c>
      <c r="O14" s="84">
        <f>'BAR BB| Open rates'!O12*0.9*0.87+25</f>
        <v>17642.5</v>
      </c>
      <c r="P14" s="84">
        <f>'BAR BB| Open rates'!P12*0.9*0.87+25</f>
        <v>17642.5</v>
      </c>
      <c r="Q14" s="84">
        <f>'BAR BB| Open rates'!Q12*0.9*0.87+25</f>
        <v>14510.5</v>
      </c>
      <c r="R14" s="84">
        <f>'BAR BB| Open rates'!R12*0.9*0.87+25</f>
        <v>14510.5</v>
      </c>
      <c r="S14" s="84">
        <f>'BAR BB| Open rates'!S12*0.9*0.87+25</f>
        <v>12318.1</v>
      </c>
      <c r="T14" s="84">
        <f>'BAR BB| Open rates'!T12*0.9*0.87+25</f>
        <v>14510.5</v>
      </c>
      <c r="U14" s="84">
        <f>'BAR BB| Open rates'!U12*0.9*0.87+25</f>
        <v>12318.1</v>
      </c>
      <c r="V14" s="84">
        <f>'BAR BB| Open rates'!V12*0.9*0.87+25</f>
        <v>11378.5</v>
      </c>
    </row>
    <row r="15" spans="1:22" s="11" customFormat="1" ht="12.75" customHeight="1" x14ac:dyDescent="0.2">
      <c r="A15" s="42">
        <v>2</v>
      </c>
      <c r="B15" s="84">
        <f>'BAR BB| Open rates'!B13*0.9*0.87+25</f>
        <v>30092.2</v>
      </c>
      <c r="C15" s="84">
        <f>'BAR BB| Open rates'!C13*0.9*0.87+25</f>
        <v>30092.2</v>
      </c>
      <c r="D15" s="84">
        <f>'BAR BB| Open rates'!D13*0.9*0.87+25</f>
        <v>30092.2</v>
      </c>
      <c r="E15" s="84">
        <f>'BAR BB| Open rates'!E13*0.9*0.87+25</f>
        <v>30092.2</v>
      </c>
      <c r="F15" s="84">
        <f>'BAR BB| Open rates'!F13*0.9*0.87+25</f>
        <v>30092.2</v>
      </c>
      <c r="G15" s="84">
        <f>'BAR BB| Open rates'!G13*0.9*0.87+25</f>
        <v>30092.2</v>
      </c>
      <c r="H15" s="84">
        <f>'BAR BB| Open rates'!H13*0.9*0.87+25</f>
        <v>26960.2</v>
      </c>
      <c r="I15" s="84">
        <f>'BAR BB| Open rates'!I13*0.9*0.87+25</f>
        <v>26177.200000000001</v>
      </c>
      <c r="J15" s="84">
        <f>'BAR BB| Open rates'!J13*0.9*0.87+25</f>
        <v>26960.2</v>
      </c>
      <c r="K15" s="84">
        <f>'BAR BB| Open rates'!K13*0.9*0.87+25</f>
        <v>25081</v>
      </c>
      <c r="L15" s="84">
        <f>'BAR BB| Open rates'!L13*0.9*0.87+25</f>
        <v>21166</v>
      </c>
      <c r="M15" s="84">
        <f>'BAR BB| Open rates'!M13*0.9*0.87+25</f>
        <v>23515</v>
      </c>
      <c r="N15" s="84">
        <f>'BAR BB| Open rates'!N13*0.9*0.87+25</f>
        <v>23515</v>
      </c>
      <c r="O15" s="84">
        <f>'BAR BB| Open rates'!O13*0.9*0.87+25</f>
        <v>18817</v>
      </c>
      <c r="P15" s="84">
        <f>'BAR BB| Open rates'!P13*0.9*0.87+25</f>
        <v>18817</v>
      </c>
      <c r="Q15" s="84">
        <f>'BAR BB| Open rates'!Q13*0.9*0.87+25</f>
        <v>15685</v>
      </c>
      <c r="R15" s="84">
        <f>'BAR BB| Open rates'!R13*0.9*0.87+25</f>
        <v>15685</v>
      </c>
      <c r="S15" s="84">
        <f>'BAR BB| Open rates'!S13*0.9*0.87+25</f>
        <v>13492.6</v>
      </c>
      <c r="T15" s="84">
        <f>'BAR BB| Open rates'!T13*0.9*0.87+25</f>
        <v>15685</v>
      </c>
      <c r="U15" s="84">
        <f>'BAR BB| Open rates'!U13*0.9*0.87+25</f>
        <v>13492.6</v>
      </c>
      <c r="V15" s="84">
        <f>'BAR BB| Open rates'!V13*0.9*0.87+25</f>
        <v>12553</v>
      </c>
    </row>
    <row r="16" spans="1:22" s="11" customFormat="1" ht="12.75" customHeight="1" x14ac:dyDescent="0.2">
      <c r="A16" s="123"/>
    </row>
    <row r="17" spans="1:11" x14ac:dyDescent="0.2">
      <c r="A17" s="223" t="s">
        <v>157</v>
      </c>
    </row>
    <row r="18" spans="1:11" x14ac:dyDescent="0.2">
      <c r="A18" s="223"/>
    </row>
    <row r="19" spans="1:11" ht="13.5" thickBot="1" x14ac:dyDescent="0.25">
      <c r="A19" s="123"/>
    </row>
    <row r="20" spans="1:11" s="11" customFormat="1" ht="178.5" customHeight="1" thickBot="1" x14ac:dyDescent="0.25">
      <c r="A20" s="209" t="s">
        <v>284</v>
      </c>
      <c r="D20" s="220"/>
      <c r="E20" s="220"/>
      <c r="F20" s="220"/>
      <c r="G20" s="220"/>
      <c r="H20" s="220"/>
      <c r="I20" s="220"/>
      <c r="J20" s="220"/>
      <c r="K20" s="220"/>
    </row>
    <row r="21" spans="1:11" s="11" customFormat="1" ht="12.75" customHeight="1" x14ac:dyDescent="0.2">
      <c r="D21" s="220"/>
      <c r="E21" s="220"/>
      <c r="F21" s="220"/>
      <c r="G21" s="220"/>
      <c r="H21" s="220"/>
      <c r="I21" s="220"/>
      <c r="J21" s="220"/>
      <c r="K21" s="220"/>
    </row>
    <row r="22" spans="1:11" x14ac:dyDescent="0.2">
      <c r="A22" s="156" t="s">
        <v>80</v>
      </c>
    </row>
    <row r="23" spans="1:11" ht="25.5" customHeight="1" x14ac:dyDescent="0.2">
      <c r="A23" s="150" t="s">
        <v>280</v>
      </c>
    </row>
    <row r="24" spans="1:11" ht="49.5" customHeight="1" x14ac:dyDescent="0.2">
      <c r="A24" s="150" t="s">
        <v>281</v>
      </c>
    </row>
    <row r="25" spans="1:11" ht="12.75" customHeight="1" x14ac:dyDescent="0.2">
      <c r="A25"/>
    </row>
    <row r="26" spans="1:11" x14ac:dyDescent="0.2">
      <c r="A26" s="137" t="s">
        <v>58</v>
      </c>
    </row>
    <row r="27" spans="1:11" s="155" customFormat="1" ht="35.25" customHeight="1" x14ac:dyDescent="0.2">
      <c r="A27" s="138" t="s">
        <v>163</v>
      </c>
      <c r="D27" s="221"/>
      <c r="E27" s="221"/>
      <c r="F27" s="221"/>
      <c r="G27" s="221"/>
      <c r="H27" s="221"/>
      <c r="I27" s="221"/>
      <c r="J27" s="221"/>
      <c r="K27" s="221"/>
    </row>
    <row r="28" spans="1:11" s="155" customFormat="1" ht="35.25" customHeight="1" x14ac:dyDescent="0.2">
      <c r="A28" s="150" t="s">
        <v>188</v>
      </c>
      <c r="D28" s="221"/>
      <c r="E28" s="221"/>
      <c r="F28" s="221"/>
      <c r="G28" s="221"/>
      <c r="H28" s="221"/>
      <c r="I28" s="221"/>
      <c r="J28" s="221"/>
      <c r="K28" s="221"/>
    </row>
    <row r="29" spans="1:11" s="155" customFormat="1" ht="35.25" customHeight="1" x14ac:dyDescent="0.2">
      <c r="A29" s="138" t="s">
        <v>164</v>
      </c>
      <c r="D29" s="221"/>
      <c r="E29" s="221"/>
      <c r="F29" s="221"/>
      <c r="G29" s="221"/>
      <c r="H29" s="221"/>
      <c r="I29" s="221"/>
      <c r="J29" s="221"/>
      <c r="K29" s="221"/>
    </row>
    <row r="30" spans="1:11" s="155" customFormat="1" ht="13.5" customHeight="1" x14ac:dyDescent="0.2">
      <c r="A30" s="138" t="s">
        <v>165</v>
      </c>
      <c r="D30" s="221"/>
      <c r="E30" s="221"/>
      <c r="F30" s="221"/>
      <c r="G30" s="221"/>
      <c r="H30" s="221"/>
      <c r="I30" s="221"/>
      <c r="J30" s="221"/>
      <c r="K30" s="221"/>
    </row>
    <row r="31" spans="1:11" s="155" customFormat="1" ht="35.25" customHeight="1" x14ac:dyDescent="0.2">
      <c r="A31" s="138" t="s">
        <v>162</v>
      </c>
      <c r="D31" s="221"/>
      <c r="E31" s="221"/>
      <c r="F31" s="221"/>
      <c r="G31" s="221"/>
      <c r="H31" s="221"/>
      <c r="I31" s="221"/>
      <c r="J31" s="221"/>
      <c r="K31" s="221"/>
    </row>
    <row r="32" spans="1:11" ht="24" x14ac:dyDescent="0.2">
      <c r="A32" s="145" t="s">
        <v>173</v>
      </c>
    </row>
    <row r="33" spans="1:11" s="155" customFormat="1" ht="26.25" customHeight="1" x14ac:dyDescent="0.2">
      <c r="A33" s="157"/>
      <c r="D33" s="221"/>
      <c r="E33" s="221"/>
      <c r="F33" s="221"/>
      <c r="G33" s="221"/>
      <c r="H33" s="221"/>
      <c r="I33" s="221"/>
      <c r="J33" s="221"/>
      <c r="K33" s="221"/>
    </row>
    <row r="34" spans="1:11" s="155" customFormat="1" ht="12" customHeight="1" x14ac:dyDescent="0.2">
      <c r="A34" s="157"/>
      <c r="D34" s="221"/>
      <c r="E34" s="221"/>
      <c r="F34" s="221"/>
      <c r="G34" s="221"/>
      <c r="H34" s="221"/>
      <c r="I34" s="221"/>
      <c r="J34" s="221"/>
      <c r="K34" s="221"/>
    </row>
    <row r="35" spans="1:11" s="155" customFormat="1" ht="198.75" customHeight="1" x14ac:dyDescent="0.2">
      <c r="A35" s="184" t="s">
        <v>208</v>
      </c>
      <c r="D35" s="221"/>
      <c r="E35" s="221"/>
      <c r="F35" s="221"/>
      <c r="G35" s="221"/>
      <c r="H35" s="221"/>
      <c r="I35" s="221"/>
      <c r="J35" s="221"/>
      <c r="K35" s="221"/>
    </row>
    <row r="36" spans="1:11" x14ac:dyDescent="0.2">
      <c r="A36" s="146"/>
    </row>
    <row r="37" spans="1:11" ht="24" x14ac:dyDescent="0.2">
      <c r="A37" s="156" t="s">
        <v>92</v>
      </c>
    </row>
    <row r="38" spans="1:11" ht="40.5" hidden="1" customHeight="1" x14ac:dyDescent="0.2">
      <c r="A38" s="210" t="s">
        <v>222</v>
      </c>
    </row>
    <row r="39" spans="1:11" s="11" customFormat="1" ht="24" customHeight="1" x14ac:dyDescent="0.2">
      <c r="A39" s="144" t="s">
        <v>282</v>
      </c>
      <c r="D39" s="220"/>
      <c r="E39" s="220"/>
      <c r="F39" s="220"/>
      <c r="G39" s="220"/>
      <c r="H39" s="220"/>
      <c r="I39" s="220"/>
      <c r="J39" s="220"/>
      <c r="K39" s="220"/>
    </row>
    <row r="40" spans="1:11" x14ac:dyDescent="0.2">
      <c r="A40" s="13"/>
    </row>
    <row r="41" spans="1:11" x14ac:dyDescent="0.2">
      <c r="A41" s="139" t="s">
        <v>65</v>
      </c>
    </row>
    <row r="42" spans="1:11" ht="98.25" customHeight="1" x14ac:dyDescent="0.2">
      <c r="A42" s="152" t="s">
        <v>283</v>
      </c>
    </row>
    <row r="43" spans="1:11" x14ac:dyDescent="0.2">
      <c r="A43" s="133"/>
    </row>
    <row r="44" spans="1:11" x14ac:dyDescent="0.2">
      <c r="A44" s="143"/>
    </row>
    <row r="45" spans="1:11" x14ac:dyDescent="0.2">
      <c r="A45" s="143"/>
    </row>
    <row r="46" spans="1:11" x14ac:dyDescent="0.2">
      <c r="A46" s="143"/>
    </row>
    <row r="47" spans="1:11" x14ac:dyDescent="0.2">
      <c r="A47" s="143"/>
    </row>
    <row r="48" spans="1:11" x14ac:dyDescent="0.2">
      <c r="A48" s="143"/>
    </row>
    <row r="49" spans="1:1" x14ac:dyDescent="0.2">
      <c r="A49" s="143"/>
    </row>
    <row r="50" spans="1:1" x14ac:dyDescent="0.2">
      <c r="A50" s="143"/>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sheetData>
  <mergeCells count="1">
    <mergeCell ref="A17:A18"/>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pane xSplit="1" topLeftCell="B1" activePane="topRight" state="frozen"/>
      <selection activeCell="A10" sqref="A10"/>
      <selection pane="topRight" activeCell="V12" sqref="V12"/>
    </sheetView>
  </sheetViews>
  <sheetFormatPr defaultColWidth="10.140625" defaultRowHeight="12.75" x14ac:dyDescent="0.2"/>
  <cols>
    <col min="1" max="1" width="45.28515625" style="5" customWidth="1"/>
    <col min="3" max="4" width="10.140625" customWidth="1"/>
    <col min="5" max="6" width="10.140625" style="133" customWidth="1"/>
    <col min="7" max="11" width="10.140625" style="133" hidden="1" customWidth="1"/>
    <col min="12" max="14" width="10.140625" hidden="1" customWidth="1"/>
    <col min="15" max="17" width="0" hidden="1" customWidth="1"/>
  </cols>
  <sheetData>
    <row r="1" spans="1:22" ht="24" x14ac:dyDescent="0.2">
      <c r="A1" s="47" t="s">
        <v>50</v>
      </c>
    </row>
    <row r="2" spans="1:22" s="11" customFormat="1" ht="24" customHeight="1" x14ac:dyDescent="0.2">
      <c r="A2" s="135" t="s">
        <v>166</v>
      </c>
      <c r="E2" s="220"/>
      <c r="F2" s="220"/>
      <c r="G2" s="220"/>
      <c r="H2" s="220"/>
      <c r="I2" s="220"/>
      <c r="J2" s="220"/>
      <c r="K2" s="220"/>
    </row>
    <row r="3" spans="1:22" s="11" customFormat="1" ht="12.75" customHeight="1" x14ac:dyDescent="0.2">
      <c r="A3" s="132" t="s">
        <v>230</v>
      </c>
      <c r="E3" s="220"/>
      <c r="F3" s="220"/>
      <c r="G3" s="220"/>
      <c r="H3" s="220"/>
      <c r="I3" s="220"/>
      <c r="J3" s="220"/>
      <c r="K3" s="220"/>
    </row>
    <row r="4" spans="1:22" ht="21.75" customHeight="1" x14ac:dyDescent="0.2">
      <c r="A4" s="160" t="s">
        <v>52</v>
      </c>
      <c r="B4" s="148">
        <f>'BAR BB| Open rates'!B3</f>
        <v>45700</v>
      </c>
      <c r="C4" s="148">
        <f>'BAR BB| Open rates'!C3</f>
        <v>45701</v>
      </c>
      <c r="D4" s="148">
        <f>'BAR BB| Open rates'!D3</f>
        <v>45702</v>
      </c>
      <c r="E4" s="148">
        <f>'BAR BB| Open rates'!E3</f>
        <v>45703</v>
      </c>
      <c r="F4" s="148">
        <f>'BAR BB| Open rates'!F3</f>
        <v>45708</v>
      </c>
      <c r="G4" s="148">
        <f>'BAR BB| Open rates'!G3</f>
        <v>45709</v>
      </c>
      <c r="H4" s="148">
        <f>'BAR BB| Open rates'!H3</f>
        <v>45710</v>
      </c>
      <c r="I4" s="148">
        <f>'BAR BB| Open rates'!I3</f>
        <v>45711</v>
      </c>
      <c r="J4" s="148">
        <f>'BAR BB| Open rates'!J3</f>
        <v>45712</v>
      </c>
      <c r="K4" s="148">
        <f>'BAR BB| Open rates'!K3</f>
        <v>45713</v>
      </c>
      <c r="L4" s="148">
        <f>'BAR BB| Open rates'!L3</f>
        <v>45714</v>
      </c>
      <c r="M4" s="148">
        <f>'BAR BB| Open rates'!M3</f>
        <v>45715</v>
      </c>
      <c r="N4" s="148">
        <f>'BAR BB| Open rates'!N3</f>
        <v>45717</v>
      </c>
      <c r="O4" s="148">
        <f>'BAR BB| Open rates'!O3</f>
        <v>45719</v>
      </c>
      <c r="P4" s="148">
        <f>'BAR BB| Open rates'!P3</f>
        <v>45723</v>
      </c>
      <c r="Q4" s="148">
        <f>'BAR BB| Open rates'!Q3</f>
        <v>45725</v>
      </c>
      <c r="R4" s="148">
        <f>'BAR BB| Open rates'!R3</f>
        <v>45727</v>
      </c>
      <c r="S4" s="148">
        <f>'BAR BB| Open rates'!S3</f>
        <v>45732</v>
      </c>
      <c r="T4" s="148">
        <f>'BAR BB| Open rates'!T3</f>
        <v>45737</v>
      </c>
      <c r="U4" s="148">
        <f>'BAR BB| Open rates'!U3</f>
        <v>45739</v>
      </c>
      <c r="V4" s="148">
        <f>'BAR BB| Open rates'!V3</f>
        <v>45746</v>
      </c>
    </row>
    <row r="5" spans="1:22" ht="21.75" customHeight="1" x14ac:dyDescent="0.2">
      <c r="A5" s="160"/>
      <c r="B5" s="148">
        <f>'BAR BB| Open rates'!B4</f>
        <v>45700</v>
      </c>
      <c r="C5" s="148">
        <f>'BAR BB| Open rates'!C4</f>
        <v>45701</v>
      </c>
      <c r="D5" s="148">
        <f>'BAR BB| Open rates'!D4</f>
        <v>45702</v>
      </c>
      <c r="E5" s="148">
        <f>'BAR BB| Open rates'!E4</f>
        <v>45707</v>
      </c>
      <c r="F5" s="148">
        <f>'BAR BB| Open rates'!F4</f>
        <v>45708</v>
      </c>
      <c r="G5" s="148">
        <f>'BAR BB| Open rates'!G4</f>
        <v>45709</v>
      </c>
      <c r="H5" s="148">
        <f>'BAR BB| Open rates'!H4</f>
        <v>45710</v>
      </c>
      <c r="I5" s="148">
        <f>'BAR BB| Open rates'!I4</f>
        <v>45711</v>
      </c>
      <c r="J5" s="148">
        <f>'BAR BB| Open rates'!J4</f>
        <v>45712</v>
      </c>
      <c r="K5" s="148">
        <f>'BAR BB| Open rates'!K4</f>
        <v>45713</v>
      </c>
      <c r="L5" s="148">
        <f>'BAR BB| Open rates'!L4</f>
        <v>45714</v>
      </c>
      <c r="M5" s="148">
        <f>'BAR BB| Open rates'!M4</f>
        <v>45716</v>
      </c>
      <c r="N5" s="148">
        <f>'BAR BB| Open rates'!N4</f>
        <v>45718</v>
      </c>
      <c r="O5" s="148">
        <f>'BAR BB| Open rates'!O4</f>
        <v>45722</v>
      </c>
      <c r="P5" s="148">
        <f>'BAR BB| Open rates'!P4</f>
        <v>45724</v>
      </c>
      <c r="Q5" s="148">
        <f>'BAR BB| Open rates'!Q4</f>
        <v>45726</v>
      </c>
      <c r="R5" s="148">
        <f>'BAR BB| Open rates'!R4</f>
        <v>45731</v>
      </c>
      <c r="S5" s="148">
        <f>'BAR BB| Open rates'!S4</f>
        <v>45736</v>
      </c>
      <c r="T5" s="148">
        <f>'BAR BB| Open rates'!T4</f>
        <v>45738</v>
      </c>
      <c r="U5" s="148">
        <f>'BAR BB| Open rates'!U4</f>
        <v>45745</v>
      </c>
      <c r="V5" s="148">
        <f>'BAR BB| Open rates'!V4</f>
        <v>45747</v>
      </c>
    </row>
    <row r="6" spans="1:22" s="11" customFormat="1" ht="12.75" customHeight="1" x14ac:dyDescent="0.2">
      <c r="A6" s="33" t="s">
        <v>53</v>
      </c>
      <c r="B6" s="136"/>
      <c r="C6" s="136"/>
      <c r="D6" s="136"/>
      <c r="E6" s="136"/>
      <c r="F6" s="136"/>
      <c r="G6" s="136"/>
      <c r="H6" s="136"/>
      <c r="I6" s="136"/>
      <c r="J6" s="136"/>
      <c r="K6" s="136"/>
      <c r="L6" s="136"/>
      <c r="M6" s="136"/>
      <c r="N6" s="136"/>
      <c r="O6" s="136"/>
      <c r="P6" s="136"/>
      <c r="Q6" s="136"/>
      <c r="R6" s="136"/>
      <c r="S6" s="136"/>
      <c r="T6" s="136"/>
      <c r="U6" s="136"/>
      <c r="V6" s="136"/>
    </row>
    <row r="7" spans="1:22" s="11" customFormat="1" ht="12.75" customHeight="1" x14ac:dyDescent="0.2">
      <c r="A7" s="42">
        <v>1</v>
      </c>
      <c r="B7" s="84">
        <f>'BAR BB| Open rates'!B6*0.9*0.87+25</f>
        <v>21870.7</v>
      </c>
      <c r="C7" s="84">
        <f>'BAR BB| Open rates'!C6*0.9*0.87+25</f>
        <v>21870.7</v>
      </c>
      <c r="D7" s="84">
        <f>'BAR BB| Open rates'!D6*0.9*0.87+25</f>
        <v>21870.7</v>
      </c>
      <c r="E7" s="84">
        <f>'BAR BB| Open rates'!E6*0.9*0.87+25</f>
        <v>21870.7</v>
      </c>
      <c r="F7" s="84">
        <f>'BAR BB| Open rates'!F6*0.9*0.87+25</f>
        <v>21870.7</v>
      </c>
      <c r="G7" s="84">
        <f>'BAR BB| Open rates'!G6*0.9*0.87+25</f>
        <v>21870.7</v>
      </c>
      <c r="H7" s="84">
        <f>'BAR BB| Open rates'!H6*0.9*0.87+25</f>
        <v>18738.7</v>
      </c>
      <c r="I7" s="84">
        <f>'BAR BB| Open rates'!I6*0.9*0.87+25</f>
        <v>17955.7</v>
      </c>
      <c r="J7" s="84">
        <f>'BAR BB| Open rates'!J6*0.9*0.87+25</f>
        <v>18738.7</v>
      </c>
      <c r="K7" s="84">
        <f>'BAR BB| Open rates'!K6*0.9*0.87+25</f>
        <v>18738.7</v>
      </c>
      <c r="L7" s="84">
        <f>'BAR BB| Open rates'!L6*0.9*0.87+25</f>
        <v>14823.7</v>
      </c>
      <c r="M7" s="84">
        <f>'BAR BB| Open rates'!M6*0.9*0.87+25</f>
        <v>17172.7</v>
      </c>
      <c r="N7" s="84">
        <f>'BAR BB| Open rates'!N6*0.9*0.87+25</f>
        <v>17172.7</v>
      </c>
      <c r="O7" s="84">
        <f>'BAR BB| Open rates'!O6*0.9*0.87+25</f>
        <v>12474.7</v>
      </c>
      <c r="P7" s="84">
        <f>'BAR BB| Open rates'!P6*0.9*0.87+25</f>
        <v>12474.7</v>
      </c>
      <c r="Q7" s="84">
        <f>'BAR BB| Open rates'!Q6*0.9*0.87+25</f>
        <v>9342.7000000000007</v>
      </c>
      <c r="R7" s="84">
        <f>'BAR BB| Open rates'!R6*0.9*0.87+25</f>
        <v>9342.7000000000007</v>
      </c>
      <c r="S7" s="84">
        <f>'BAR BB| Open rates'!S6*0.9*0.87+25</f>
        <v>7150.3</v>
      </c>
      <c r="T7" s="84">
        <f>'BAR BB| Open rates'!T6*0.9*0.87+25</f>
        <v>9342.7000000000007</v>
      </c>
      <c r="U7" s="84">
        <f>'BAR BB| Open rates'!U6*0.9*0.87+25</f>
        <v>7150.3</v>
      </c>
      <c r="V7" s="84">
        <f>'BAR BB| Open rates'!V6*0.9*0.87+25</f>
        <v>6210.7</v>
      </c>
    </row>
    <row r="8" spans="1:22" s="11" customFormat="1" ht="12.75" customHeight="1" x14ac:dyDescent="0.2">
      <c r="A8" s="42">
        <v>2</v>
      </c>
      <c r="B8" s="84">
        <f>'BAR BB| Open rates'!B7*0.9*0.87+25</f>
        <v>23045.200000000001</v>
      </c>
      <c r="C8" s="84">
        <f>'BAR BB| Open rates'!C7*0.9*0.87+25</f>
        <v>23045.200000000001</v>
      </c>
      <c r="D8" s="84">
        <f>'BAR BB| Open rates'!D7*0.9*0.87+25</f>
        <v>23045.200000000001</v>
      </c>
      <c r="E8" s="84">
        <f>'BAR BB| Open rates'!E7*0.9*0.87+25</f>
        <v>23045.200000000001</v>
      </c>
      <c r="F8" s="84">
        <f>'BAR BB| Open rates'!F7*0.9*0.87+25</f>
        <v>23045.200000000001</v>
      </c>
      <c r="G8" s="84">
        <f>'BAR BB| Open rates'!G7*0.9*0.87+25</f>
        <v>23045.200000000001</v>
      </c>
      <c r="H8" s="84">
        <f>'BAR BB| Open rates'!H7*0.9*0.87+25</f>
        <v>19913.2</v>
      </c>
      <c r="I8" s="84">
        <f>'BAR BB| Open rates'!I7*0.9*0.87+25</f>
        <v>19130.2</v>
      </c>
      <c r="J8" s="84">
        <f>'BAR BB| Open rates'!J7*0.9*0.87+25</f>
        <v>19913.2</v>
      </c>
      <c r="K8" s="84">
        <f>'BAR BB| Open rates'!K7*0.9*0.87+25</f>
        <v>19913.2</v>
      </c>
      <c r="L8" s="84">
        <f>'BAR BB| Open rates'!L7*0.9*0.87+25</f>
        <v>15998.2</v>
      </c>
      <c r="M8" s="84">
        <f>'BAR BB| Open rates'!M7*0.9*0.87+25</f>
        <v>18347.2</v>
      </c>
      <c r="N8" s="84">
        <f>'BAR BB| Open rates'!N7*0.9*0.87+25</f>
        <v>18347.2</v>
      </c>
      <c r="O8" s="84">
        <f>'BAR BB| Open rates'!O7*0.9*0.87+25</f>
        <v>13649.2</v>
      </c>
      <c r="P8" s="84">
        <f>'BAR BB| Open rates'!P7*0.9*0.87+25</f>
        <v>13649.2</v>
      </c>
      <c r="Q8" s="84">
        <f>'BAR BB| Open rates'!Q7*0.9*0.87+25</f>
        <v>10517.2</v>
      </c>
      <c r="R8" s="84">
        <f>'BAR BB| Open rates'!R7*0.9*0.87+25</f>
        <v>10517.2</v>
      </c>
      <c r="S8" s="84">
        <f>'BAR BB| Open rates'!S7*0.9*0.87+25</f>
        <v>8324.7999999999993</v>
      </c>
      <c r="T8" s="84">
        <f>'BAR BB| Open rates'!T7*0.9*0.87+25</f>
        <v>10517.2</v>
      </c>
      <c r="U8" s="84">
        <f>'BAR BB| Open rates'!U7*0.9*0.87+25</f>
        <v>8324.7999999999993</v>
      </c>
      <c r="V8" s="84">
        <f>'BAR BB| Open rates'!V7*0.9*0.87+25</f>
        <v>7385.2</v>
      </c>
    </row>
    <row r="9" spans="1:22"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row>
    <row r="10" spans="1:22" s="11" customFormat="1" ht="12.75" customHeight="1" x14ac:dyDescent="0.2">
      <c r="A10" s="42">
        <v>1</v>
      </c>
      <c r="B10" s="84">
        <f>'BAR BB| Open rates'!B9*0.9*0.87+25</f>
        <v>26568.7</v>
      </c>
      <c r="C10" s="84">
        <f>'BAR BB| Open rates'!C9*0.9*0.87+25</f>
        <v>26568.7</v>
      </c>
      <c r="D10" s="84">
        <f>'BAR BB| Open rates'!D9*0.9*0.87+25</f>
        <v>26568.7</v>
      </c>
      <c r="E10" s="84">
        <f>'BAR BB| Open rates'!E9*0.9*0.87+25</f>
        <v>26568.7</v>
      </c>
      <c r="F10" s="84">
        <f>'BAR BB| Open rates'!F9*0.9*0.87+25</f>
        <v>26568.7</v>
      </c>
      <c r="G10" s="84">
        <f>'BAR BB| Open rates'!G9*0.9*0.87+25</f>
        <v>26568.7</v>
      </c>
      <c r="H10" s="84">
        <f>'BAR BB| Open rates'!H9*0.9*0.87+25</f>
        <v>23436.7</v>
      </c>
      <c r="I10" s="84">
        <f>'BAR BB| Open rates'!I9*0.9*0.87+25</f>
        <v>22653.7</v>
      </c>
      <c r="J10" s="84">
        <f>'BAR BB| Open rates'!J9*0.9*0.87+25</f>
        <v>23436.7</v>
      </c>
      <c r="K10" s="84">
        <f>'BAR BB| Open rates'!K9*0.9*0.87+25</f>
        <v>21870.7</v>
      </c>
      <c r="L10" s="84">
        <f>'BAR BB| Open rates'!L9*0.9*0.87+25</f>
        <v>17955.7</v>
      </c>
      <c r="M10" s="84">
        <f>'BAR BB| Open rates'!M9*0.9*0.87+25</f>
        <v>20304.7</v>
      </c>
      <c r="N10" s="84">
        <f>'BAR BB| Open rates'!N9*0.9*0.87+25</f>
        <v>20304.7</v>
      </c>
      <c r="O10" s="84">
        <f>'BAR BB| Open rates'!O9*0.9*0.87+25</f>
        <v>15606.7</v>
      </c>
      <c r="P10" s="84">
        <f>'BAR BB| Open rates'!P9*0.9*0.87+25</f>
        <v>15606.7</v>
      </c>
      <c r="Q10" s="84">
        <f>'BAR BB| Open rates'!Q9*0.9*0.87+25</f>
        <v>12474.7</v>
      </c>
      <c r="R10" s="84">
        <f>'BAR BB| Open rates'!R9*0.9*0.87+25</f>
        <v>12474.7</v>
      </c>
      <c r="S10" s="84">
        <f>'BAR BB| Open rates'!S9*0.9*0.87+25</f>
        <v>10282.299999999999</v>
      </c>
      <c r="T10" s="84">
        <f>'BAR BB| Open rates'!T9*0.9*0.87+25</f>
        <v>12474.7</v>
      </c>
      <c r="U10" s="84">
        <f>'BAR BB| Open rates'!U9*0.9*0.87+25</f>
        <v>10282.299999999999</v>
      </c>
      <c r="V10" s="84">
        <f>'BAR BB| Open rates'!V9*0.9*0.87+25</f>
        <v>9342.7000000000007</v>
      </c>
    </row>
    <row r="11" spans="1:22" s="11" customFormat="1" ht="12.75" customHeight="1" x14ac:dyDescent="0.2">
      <c r="A11" s="42">
        <v>2</v>
      </c>
      <c r="B11" s="84">
        <f>'BAR BB| Open rates'!B10*0.9*0.87+25</f>
        <v>27743.200000000001</v>
      </c>
      <c r="C11" s="84">
        <f>'BAR BB| Open rates'!C10*0.9*0.87+25</f>
        <v>27743.200000000001</v>
      </c>
      <c r="D11" s="84">
        <f>'BAR BB| Open rates'!D10*0.9*0.87+25</f>
        <v>27743.200000000001</v>
      </c>
      <c r="E11" s="84">
        <f>'BAR BB| Open rates'!E10*0.9*0.87+25</f>
        <v>27743.200000000001</v>
      </c>
      <c r="F11" s="84">
        <f>'BAR BB| Open rates'!F10*0.9*0.87+25</f>
        <v>27743.200000000001</v>
      </c>
      <c r="G11" s="84">
        <f>'BAR BB| Open rates'!G10*0.9*0.87+25</f>
        <v>27743.200000000001</v>
      </c>
      <c r="H11" s="84">
        <f>'BAR BB| Open rates'!H10*0.9*0.87+25</f>
        <v>24611.200000000001</v>
      </c>
      <c r="I11" s="84">
        <f>'BAR BB| Open rates'!I10*0.9*0.87+25</f>
        <v>23828.2</v>
      </c>
      <c r="J11" s="84">
        <f>'BAR BB| Open rates'!J10*0.9*0.87+25</f>
        <v>24611.200000000001</v>
      </c>
      <c r="K11" s="84">
        <f>'BAR BB| Open rates'!K10*0.9*0.87+25</f>
        <v>23045.200000000001</v>
      </c>
      <c r="L11" s="84">
        <f>'BAR BB| Open rates'!L10*0.9*0.87+25</f>
        <v>19130.2</v>
      </c>
      <c r="M11" s="84">
        <f>'BAR BB| Open rates'!M10*0.9*0.87+25</f>
        <v>21479.200000000001</v>
      </c>
      <c r="N11" s="84">
        <f>'BAR BB| Open rates'!N10*0.9*0.87+25</f>
        <v>21479.200000000001</v>
      </c>
      <c r="O11" s="84">
        <f>'BAR BB| Open rates'!O10*0.9*0.87+25</f>
        <v>16781.2</v>
      </c>
      <c r="P11" s="84">
        <f>'BAR BB| Open rates'!P10*0.9*0.87+25</f>
        <v>16781.2</v>
      </c>
      <c r="Q11" s="84">
        <f>'BAR BB| Open rates'!Q10*0.9*0.87+25</f>
        <v>13649.2</v>
      </c>
      <c r="R11" s="84">
        <f>'BAR BB| Open rates'!R10*0.9*0.87+25</f>
        <v>13649.2</v>
      </c>
      <c r="S11" s="84">
        <f>'BAR BB| Open rates'!S10*0.9*0.87+25</f>
        <v>11456.8</v>
      </c>
      <c r="T11" s="84">
        <f>'BAR BB| Open rates'!T10*0.9*0.87+25</f>
        <v>13649.2</v>
      </c>
      <c r="U11" s="84">
        <f>'BAR BB| Open rates'!U10*0.9*0.87+25</f>
        <v>11456.8</v>
      </c>
      <c r="V11" s="84">
        <f>'BAR BB| Open rates'!V10*0.9*0.87+25</f>
        <v>10517.2</v>
      </c>
    </row>
    <row r="12" spans="1:22"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row>
    <row r="13" spans="1:22" s="11" customFormat="1" ht="12.75" customHeight="1" x14ac:dyDescent="0.2">
      <c r="A13" s="42">
        <v>1</v>
      </c>
      <c r="B13" s="84">
        <f>'BAR BB| Open rates'!B12*0.9*0.87+25</f>
        <v>28917.7</v>
      </c>
      <c r="C13" s="84">
        <f>'BAR BB| Open rates'!C12*0.9*0.87+25</f>
        <v>28917.7</v>
      </c>
      <c r="D13" s="84">
        <f>'BAR BB| Open rates'!D12*0.9*0.87+25</f>
        <v>28917.7</v>
      </c>
      <c r="E13" s="84">
        <f>'BAR BB| Open rates'!E12*0.9*0.87+25</f>
        <v>28917.7</v>
      </c>
      <c r="F13" s="84">
        <f>'BAR BB| Open rates'!F12*0.9*0.87+25</f>
        <v>28917.7</v>
      </c>
      <c r="G13" s="84">
        <f>'BAR BB| Open rates'!G12*0.9*0.87+25</f>
        <v>28917.7</v>
      </c>
      <c r="H13" s="84">
        <f>'BAR BB| Open rates'!H12*0.9*0.87+25</f>
        <v>25785.7</v>
      </c>
      <c r="I13" s="84">
        <f>'BAR BB| Open rates'!I12*0.9*0.87+25</f>
        <v>25002.7</v>
      </c>
      <c r="J13" s="84">
        <f>'BAR BB| Open rates'!J12*0.9*0.87+25</f>
        <v>25785.7</v>
      </c>
      <c r="K13" s="84">
        <f>'BAR BB| Open rates'!K12*0.9*0.87+25</f>
        <v>23906.5</v>
      </c>
      <c r="L13" s="84">
        <f>'BAR BB| Open rates'!L12*0.9*0.87+25</f>
        <v>19991.5</v>
      </c>
      <c r="M13" s="84">
        <f>'BAR BB| Open rates'!M12*0.9*0.87+25</f>
        <v>22340.5</v>
      </c>
      <c r="N13" s="84">
        <f>'BAR BB| Open rates'!N12*0.9*0.87+25</f>
        <v>22340.5</v>
      </c>
      <c r="O13" s="84">
        <f>'BAR BB| Open rates'!O12*0.9*0.87+25</f>
        <v>17642.5</v>
      </c>
      <c r="P13" s="84">
        <f>'BAR BB| Open rates'!P12*0.9*0.87+25</f>
        <v>17642.5</v>
      </c>
      <c r="Q13" s="84">
        <f>'BAR BB| Open rates'!Q12*0.9*0.87+25</f>
        <v>14510.5</v>
      </c>
      <c r="R13" s="84">
        <f>'BAR BB| Open rates'!R12*0.9*0.87+25</f>
        <v>14510.5</v>
      </c>
      <c r="S13" s="84">
        <f>'BAR BB| Open rates'!S12*0.9*0.87+25</f>
        <v>12318.1</v>
      </c>
      <c r="T13" s="84">
        <f>'BAR BB| Open rates'!T12*0.9*0.87+25</f>
        <v>14510.5</v>
      </c>
      <c r="U13" s="84">
        <f>'BAR BB| Open rates'!U12*0.9*0.87+25</f>
        <v>12318.1</v>
      </c>
      <c r="V13" s="84">
        <f>'BAR BB| Open rates'!V12*0.9*0.87+25</f>
        <v>11378.5</v>
      </c>
    </row>
    <row r="14" spans="1:22" s="11" customFormat="1" ht="12.75" customHeight="1" x14ac:dyDescent="0.2">
      <c r="A14" s="167">
        <v>2</v>
      </c>
      <c r="B14" s="84">
        <f>'BAR BB| Open rates'!B13*0.9*0.87+25</f>
        <v>30092.2</v>
      </c>
      <c r="C14" s="84">
        <f>'BAR BB| Open rates'!C13*0.9*0.87+25</f>
        <v>30092.2</v>
      </c>
      <c r="D14" s="84">
        <f>'BAR BB| Open rates'!D13*0.9*0.87+25</f>
        <v>30092.2</v>
      </c>
      <c r="E14" s="84">
        <f>'BAR BB| Open rates'!E13*0.9*0.87+25</f>
        <v>30092.2</v>
      </c>
      <c r="F14" s="84">
        <f>'BAR BB| Open rates'!F13*0.9*0.87+25</f>
        <v>30092.2</v>
      </c>
      <c r="G14" s="84">
        <f>'BAR BB| Open rates'!G13*0.9*0.87+25</f>
        <v>30092.2</v>
      </c>
      <c r="H14" s="84">
        <f>'BAR BB| Open rates'!H13*0.9*0.87+25</f>
        <v>26960.2</v>
      </c>
      <c r="I14" s="84">
        <f>'BAR BB| Open rates'!I13*0.9*0.87+25</f>
        <v>26177.200000000001</v>
      </c>
      <c r="J14" s="84">
        <f>'BAR BB| Open rates'!J13*0.9*0.87+25</f>
        <v>26960.2</v>
      </c>
      <c r="K14" s="84">
        <f>'BAR BB| Open rates'!K13*0.9*0.87+25</f>
        <v>25081</v>
      </c>
      <c r="L14" s="84">
        <f>'BAR BB| Open rates'!L13*0.9*0.87+25</f>
        <v>21166</v>
      </c>
      <c r="M14" s="84">
        <f>'BAR BB| Open rates'!M13*0.9*0.87+25</f>
        <v>23515</v>
      </c>
      <c r="N14" s="84">
        <f>'BAR BB| Open rates'!N13*0.9*0.87+25</f>
        <v>23515</v>
      </c>
      <c r="O14" s="84">
        <f>'BAR BB| Open rates'!O13*0.9*0.87+25</f>
        <v>18817</v>
      </c>
      <c r="P14" s="84">
        <f>'BAR BB| Open rates'!P13*0.9*0.87+25</f>
        <v>18817</v>
      </c>
      <c r="Q14" s="84">
        <f>'BAR BB| Open rates'!Q13*0.9*0.87+25</f>
        <v>15685</v>
      </c>
      <c r="R14" s="84">
        <f>'BAR BB| Open rates'!R13*0.9*0.87+25</f>
        <v>15685</v>
      </c>
      <c r="S14" s="84">
        <f>'BAR BB| Open rates'!S13*0.9*0.87+25</f>
        <v>13492.6</v>
      </c>
      <c r="T14" s="84">
        <f>'BAR BB| Open rates'!T13*0.9*0.87+25</f>
        <v>15685</v>
      </c>
      <c r="U14" s="84">
        <f>'BAR BB| Open rates'!U13*0.9*0.87+25</f>
        <v>13492.6</v>
      </c>
      <c r="V14" s="84">
        <f>'BAR BB| Open rates'!V13*0.9*0.87+25</f>
        <v>12553</v>
      </c>
    </row>
    <row r="15" spans="1:22" s="11" customFormat="1" ht="12.75" customHeight="1" x14ac:dyDescent="0.2">
      <c r="A15" s="123"/>
    </row>
    <row r="16" spans="1:22" x14ac:dyDescent="0.2">
      <c r="A16" s="223" t="s">
        <v>157</v>
      </c>
    </row>
    <row r="17" spans="1:11" x14ac:dyDescent="0.2">
      <c r="A17" s="223"/>
    </row>
    <row r="18" spans="1:11" ht="13.5" thickBot="1" x14ac:dyDescent="0.25">
      <c r="A18" s="123"/>
    </row>
    <row r="19" spans="1:11" s="11" customFormat="1" ht="190.5" customHeight="1" thickBot="1" x14ac:dyDescent="0.25">
      <c r="A19" s="209" t="s">
        <v>284</v>
      </c>
      <c r="E19" s="220"/>
      <c r="F19" s="220"/>
      <c r="G19" s="220"/>
      <c r="H19" s="220"/>
      <c r="I19" s="220"/>
      <c r="J19" s="220"/>
      <c r="K19" s="220"/>
    </row>
    <row r="20" spans="1:11" s="11" customFormat="1" ht="12.75" customHeight="1" x14ac:dyDescent="0.2">
      <c r="E20" s="220"/>
      <c r="F20" s="220"/>
      <c r="G20" s="220"/>
      <c r="H20" s="220"/>
      <c r="I20" s="220"/>
      <c r="J20" s="220"/>
      <c r="K20" s="220"/>
    </row>
    <row r="21" spans="1:11" s="11" customFormat="1" ht="12.75" customHeight="1" x14ac:dyDescent="0.2">
      <c r="A21" s="156" t="s">
        <v>229</v>
      </c>
      <c r="E21" s="220"/>
      <c r="F21" s="220"/>
      <c r="G21" s="220"/>
      <c r="H21" s="220"/>
      <c r="I21" s="220"/>
      <c r="J21" s="220"/>
      <c r="K21" s="220"/>
    </row>
    <row r="22" spans="1:11" s="11" customFormat="1" ht="12.75" customHeight="1" x14ac:dyDescent="0.2">
      <c r="A22" s="144" t="s">
        <v>282</v>
      </c>
      <c r="E22" s="220"/>
      <c r="F22" s="220"/>
      <c r="G22" s="220"/>
      <c r="H22" s="220"/>
      <c r="I22" s="220"/>
      <c r="J22" s="220"/>
      <c r="K22" s="220"/>
    </row>
    <row r="23" spans="1:11" s="11" customFormat="1" ht="12.75" customHeight="1" x14ac:dyDescent="0.2">
      <c r="E23" s="220"/>
      <c r="F23" s="220"/>
      <c r="G23" s="220"/>
      <c r="H23" s="220"/>
      <c r="I23" s="220"/>
      <c r="J23" s="220"/>
      <c r="K23" s="220"/>
    </row>
    <row r="24" spans="1:11" x14ac:dyDescent="0.2">
      <c r="A24" s="156" t="s">
        <v>80</v>
      </c>
    </row>
    <row r="25" spans="1:11" ht="26.25" customHeight="1" x14ac:dyDescent="0.2">
      <c r="A25" s="150" t="s">
        <v>280</v>
      </c>
    </row>
    <row r="26" spans="1:11" ht="54" customHeight="1" x14ac:dyDescent="0.2">
      <c r="A26" s="150" t="s">
        <v>281</v>
      </c>
    </row>
    <row r="27" spans="1:11" ht="12.75" customHeight="1" x14ac:dyDescent="0.2">
      <c r="A27"/>
    </row>
    <row r="28" spans="1:11" x14ac:dyDescent="0.2">
      <c r="A28" s="137" t="s">
        <v>58</v>
      </c>
    </row>
    <row r="29" spans="1:11" s="155" customFormat="1" ht="35.25" customHeight="1" x14ac:dyDescent="0.2">
      <c r="A29" s="138" t="s">
        <v>163</v>
      </c>
      <c r="E29" s="221"/>
      <c r="F29" s="221"/>
      <c r="G29" s="221"/>
      <c r="H29" s="221"/>
      <c r="I29" s="221"/>
      <c r="J29" s="221"/>
      <c r="K29" s="221"/>
    </row>
    <row r="30" spans="1:11" s="155" customFormat="1" ht="35.25" customHeight="1" x14ac:dyDescent="0.2">
      <c r="A30" s="150" t="s">
        <v>188</v>
      </c>
      <c r="E30" s="221"/>
      <c r="F30" s="221"/>
      <c r="G30" s="221"/>
      <c r="H30" s="221"/>
      <c r="I30" s="221"/>
      <c r="J30" s="221"/>
      <c r="K30" s="221"/>
    </row>
    <row r="31" spans="1:11" s="155" customFormat="1" ht="35.25" customHeight="1" x14ac:dyDescent="0.2">
      <c r="A31" s="138" t="s">
        <v>164</v>
      </c>
      <c r="E31" s="221"/>
      <c r="F31" s="221"/>
      <c r="G31" s="221"/>
      <c r="H31" s="221"/>
      <c r="I31" s="221"/>
      <c r="J31" s="221"/>
      <c r="K31" s="221"/>
    </row>
    <row r="32" spans="1:11" s="155" customFormat="1" ht="13.5" customHeight="1" x14ac:dyDescent="0.2">
      <c r="A32" s="138" t="s">
        <v>165</v>
      </c>
      <c r="E32" s="221"/>
      <c r="F32" s="221"/>
      <c r="G32" s="221"/>
      <c r="H32" s="221"/>
      <c r="I32" s="221"/>
      <c r="J32" s="221"/>
      <c r="K32" s="221"/>
    </row>
    <row r="33" spans="1:11" s="155" customFormat="1" ht="35.25" customHeight="1" x14ac:dyDescent="0.2">
      <c r="A33" s="138" t="s">
        <v>162</v>
      </c>
      <c r="E33" s="221"/>
      <c r="F33" s="221"/>
      <c r="G33" s="221"/>
      <c r="H33" s="221"/>
      <c r="I33" s="221"/>
      <c r="J33" s="221"/>
      <c r="K33" s="221"/>
    </row>
    <row r="34" spans="1:11" ht="24" x14ac:dyDescent="0.2">
      <c r="A34" s="145" t="s">
        <v>173</v>
      </c>
    </row>
    <row r="35" spans="1:11" s="155" customFormat="1" ht="26.25" hidden="1" customHeight="1" x14ac:dyDescent="0.2">
      <c r="A35" s="157" t="s">
        <v>90</v>
      </c>
      <c r="E35" s="221"/>
      <c r="F35" s="221"/>
      <c r="G35" s="221"/>
      <c r="H35" s="221"/>
      <c r="I35" s="221"/>
      <c r="J35" s="221"/>
      <c r="K35" s="221"/>
    </row>
    <row r="36" spans="1:11" s="155" customFormat="1" ht="12" hidden="1" customHeight="1" x14ac:dyDescent="0.2">
      <c r="A36" s="157"/>
      <c r="E36" s="221"/>
      <c r="F36" s="221"/>
      <c r="G36" s="221"/>
      <c r="H36" s="221"/>
      <c r="I36" s="221"/>
      <c r="J36" s="221"/>
      <c r="K36" s="221"/>
    </row>
    <row r="37" spans="1:11" s="155" customFormat="1" ht="217.5" hidden="1" customHeight="1" x14ac:dyDescent="0.2">
      <c r="A37" s="184" t="s">
        <v>208</v>
      </c>
      <c r="E37" s="221"/>
      <c r="F37" s="221"/>
      <c r="G37" s="221"/>
      <c r="H37" s="221"/>
      <c r="I37" s="221"/>
      <c r="J37" s="221"/>
      <c r="K37" s="221"/>
    </row>
    <row r="38" spans="1:11" s="155" customFormat="1" ht="13.5" hidden="1" customHeight="1" x14ac:dyDescent="0.2">
      <c r="A38" s="138"/>
      <c r="E38" s="221"/>
      <c r="F38" s="221"/>
      <c r="G38" s="221"/>
      <c r="H38" s="221"/>
      <c r="I38" s="221"/>
      <c r="J38" s="221"/>
      <c r="K38" s="221"/>
    </row>
    <row r="39" spans="1:11" hidden="1" x14ac:dyDescent="0.2">
      <c r="A39" s="145"/>
    </row>
    <row r="40" spans="1:11" hidden="1" x14ac:dyDescent="0.2">
      <c r="A40" s="146"/>
    </row>
    <row r="41" spans="1:11" hidden="1" x14ac:dyDescent="0.2"/>
    <row r="42" spans="1:11" hidden="1" x14ac:dyDescent="0.2"/>
    <row r="43" spans="1:11" s="11" customFormat="1" ht="50.25" hidden="1" customHeight="1" x14ac:dyDescent="0.2">
      <c r="E43" s="220"/>
      <c r="F43" s="220"/>
      <c r="G43" s="220"/>
      <c r="H43" s="220"/>
      <c r="I43" s="220"/>
      <c r="J43" s="220"/>
      <c r="K43" s="220"/>
    </row>
    <row r="44" spans="1:11" x14ac:dyDescent="0.2">
      <c r="A44" s="13"/>
    </row>
    <row r="45" spans="1:11" x14ac:dyDescent="0.2">
      <c r="A45" s="139" t="s">
        <v>65</v>
      </c>
    </row>
    <row r="46" spans="1:11" ht="108" customHeight="1" x14ac:dyDescent="0.2">
      <c r="A46" s="152" t="s">
        <v>283</v>
      </c>
    </row>
    <row r="47" spans="1:11" x14ac:dyDescent="0.2">
      <c r="A47" s="133"/>
    </row>
    <row r="48" spans="1:11" x14ac:dyDescent="0.2">
      <c r="A48" s="143"/>
    </row>
    <row r="49" spans="1:1" x14ac:dyDescent="0.2">
      <c r="A49" s="143"/>
    </row>
    <row r="50" spans="1:1" x14ac:dyDescent="0.2">
      <c r="A50" s="143"/>
    </row>
    <row r="51" spans="1:1" x14ac:dyDescent="0.2">
      <c r="A51" s="143"/>
    </row>
    <row r="52" spans="1:1" x14ac:dyDescent="0.2">
      <c r="A52" s="143"/>
    </row>
    <row r="53" spans="1:1" x14ac:dyDescent="0.2">
      <c r="A53" s="143"/>
    </row>
    <row r="54" spans="1:1" x14ac:dyDescent="0.2">
      <c r="A54" s="143"/>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6:A17"/>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63" t="s">
        <v>170</v>
      </c>
    </row>
    <row r="4" spans="1:22" ht="21.75" hidden="1" customHeight="1" x14ac:dyDescent="0.2">
      <c r="A4" s="164" t="s">
        <v>52</v>
      </c>
      <c r="B4" s="148" t="e">
        <f>'BAR BB| Open rates'!#REF!</f>
        <v>#REF!</v>
      </c>
      <c r="C4" s="148" t="e">
        <f>'BAR BB| Open rates'!#REF!</f>
        <v>#REF!</v>
      </c>
      <c r="D4" s="148" t="e">
        <f>'BAR BB| Open rates'!#REF!</f>
        <v>#REF!</v>
      </c>
      <c r="E4" s="148" t="e">
        <f>'BAR BB| Open rates'!#REF!</f>
        <v>#REF!</v>
      </c>
      <c r="F4" s="148" t="e">
        <f>'BAR BB| Open rates'!#REF!</f>
        <v>#REF!</v>
      </c>
      <c r="G4" s="148" t="e">
        <f>'BAR BB| Open rates'!#REF!</f>
        <v>#REF!</v>
      </c>
      <c r="H4" s="148" t="e">
        <f>'BAR BB| Open rates'!#REF!</f>
        <v>#REF!</v>
      </c>
      <c r="I4" s="148" t="e">
        <f>'BAR BB| Open rates'!#REF!</f>
        <v>#REF!</v>
      </c>
      <c r="J4" s="148" t="e">
        <f>'BAR BB| Open rates'!#REF!</f>
        <v>#REF!</v>
      </c>
      <c r="K4" s="148" t="e">
        <f>'BAR BB| Open rates'!#REF!</f>
        <v>#REF!</v>
      </c>
      <c r="L4" s="148" t="e">
        <f>'BAR BB| Open rates'!#REF!</f>
        <v>#REF!</v>
      </c>
      <c r="M4" s="148" t="e">
        <f>'BAR BB| Open rates'!#REF!</f>
        <v>#REF!</v>
      </c>
      <c r="N4" s="148" t="e">
        <f>'BAR BB| Open rates'!#REF!</f>
        <v>#REF!</v>
      </c>
      <c r="O4" s="148" t="e">
        <f>'BAR BB| Open rates'!#REF!</f>
        <v>#REF!</v>
      </c>
      <c r="P4" s="148" t="e">
        <f>'BAR BB| Open rates'!#REF!</f>
        <v>#REF!</v>
      </c>
      <c r="Q4" s="148" t="e">
        <f>'BAR BB| Open rates'!#REF!</f>
        <v>#REF!</v>
      </c>
      <c r="R4" s="148" t="e">
        <f>'BAR BB| Open rates'!#REF!</f>
        <v>#REF!</v>
      </c>
      <c r="S4" s="148" t="e">
        <f>'BAR BB| Open rates'!#REF!</f>
        <v>#REF!</v>
      </c>
      <c r="T4" s="148" t="e">
        <f>'BAR BB| Open rates'!#REF!</f>
        <v>#REF!</v>
      </c>
      <c r="U4" s="148" t="e">
        <f>'BAR BB| Open rates'!#REF!</f>
        <v>#REF!</v>
      </c>
      <c r="V4" s="148" t="e">
        <f>'BAR BB| Open rates'!#REF!</f>
        <v>#REF!</v>
      </c>
    </row>
    <row r="5" spans="1:22" ht="21.75" hidden="1" customHeight="1" x14ac:dyDescent="0.2">
      <c r="A5" s="160"/>
      <c r="B5" s="148" t="e">
        <f>'BAR BB| Open rates'!#REF!</f>
        <v>#REF!</v>
      </c>
      <c r="C5" s="148" t="e">
        <f>'BAR BB| Open rates'!#REF!</f>
        <v>#REF!</v>
      </c>
      <c r="D5" s="148" t="e">
        <f>'BAR BB| Open rates'!#REF!</f>
        <v>#REF!</v>
      </c>
      <c r="E5" s="148" t="e">
        <f>'BAR BB| Open rates'!#REF!</f>
        <v>#REF!</v>
      </c>
      <c r="F5" s="148" t="e">
        <f>'BAR BB| Open rates'!#REF!</f>
        <v>#REF!</v>
      </c>
      <c r="G5" s="148" t="e">
        <f>'BAR BB| Open rates'!#REF!</f>
        <v>#REF!</v>
      </c>
      <c r="H5" s="148" t="e">
        <f>'BAR BB| Open rates'!#REF!</f>
        <v>#REF!</v>
      </c>
      <c r="I5" s="148" t="e">
        <f>'BAR BB| Open rates'!#REF!</f>
        <v>#REF!</v>
      </c>
      <c r="J5" s="148" t="e">
        <f>'BAR BB| Open rates'!#REF!</f>
        <v>#REF!</v>
      </c>
      <c r="K5" s="148" t="e">
        <f>'BAR BB| Open rates'!#REF!</f>
        <v>#REF!</v>
      </c>
      <c r="L5" s="148" t="e">
        <f>'BAR BB| Open rates'!#REF!</f>
        <v>#REF!</v>
      </c>
      <c r="M5" s="148" t="e">
        <f>'BAR BB| Open rates'!#REF!</f>
        <v>#REF!</v>
      </c>
      <c r="N5" s="148" t="e">
        <f>'BAR BB| Open rates'!#REF!</f>
        <v>#REF!</v>
      </c>
      <c r="O5" s="148" t="e">
        <f>'BAR BB| Open rates'!#REF!</f>
        <v>#REF!</v>
      </c>
      <c r="P5" s="148" t="e">
        <f>'BAR BB| Open rates'!#REF!</f>
        <v>#REF!</v>
      </c>
      <c r="Q5" s="148" t="e">
        <f>'BAR BB| Open rates'!#REF!</f>
        <v>#REF!</v>
      </c>
      <c r="R5" s="148" t="e">
        <f>'BAR BB| Open rates'!#REF!</f>
        <v>#REF!</v>
      </c>
      <c r="S5" s="148" t="e">
        <f>'BAR BB| Open rates'!#REF!</f>
        <v>#REF!</v>
      </c>
      <c r="T5" s="148" t="e">
        <f>'BAR BB| Open rates'!#REF!</f>
        <v>#REF!</v>
      </c>
      <c r="U5" s="148" t="e">
        <f>'BAR BB| Open rates'!#REF!</f>
        <v>#REF!</v>
      </c>
      <c r="V5" s="148" t="e">
        <f>'BAR BB| Open rates'!#REF!</f>
        <v>#REF!</v>
      </c>
    </row>
    <row r="6" spans="1:22" s="11" customFormat="1" ht="12.75" hidden="1" customHeight="1" x14ac:dyDescent="0.2">
      <c r="A6" s="161" t="s">
        <v>53</v>
      </c>
      <c r="B6" s="158"/>
      <c r="C6" s="158"/>
      <c r="D6" s="158"/>
      <c r="E6" s="158"/>
      <c r="F6" s="158"/>
      <c r="G6" s="158"/>
      <c r="H6" s="158"/>
      <c r="I6" s="158"/>
      <c r="J6" s="158"/>
      <c r="K6" s="158"/>
      <c r="L6" s="158"/>
      <c r="M6" s="158"/>
      <c r="N6" s="158"/>
      <c r="O6" s="158"/>
      <c r="P6" s="158"/>
      <c r="Q6" s="158"/>
      <c r="R6" s="158"/>
      <c r="S6" s="158"/>
      <c r="T6" s="158"/>
      <c r="U6" s="158"/>
      <c r="V6" s="158"/>
    </row>
    <row r="7" spans="1:22" s="11" customFormat="1" ht="12.75" hidden="1" customHeight="1" x14ac:dyDescent="0.2">
      <c r="A7" s="162">
        <v>1</v>
      </c>
      <c r="B7" s="159" t="e">
        <f>'BAR BB| Open rates'!#REF!</f>
        <v>#REF!</v>
      </c>
      <c r="C7" s="159" t="e">
        <f>'BAR BB| Open rates'!#REF!</f>
        <v>#REF!</v>
      </c>
      <c r="D7" s="159" t="e">
        <f>'BAR BB| Open rates'!#REF!</f>
        <v>#REF!</v>
      </c>
      <c r="E7" s="159" t="e">
        <f>'BAR BB| Open rates'!#REF!</f>
        <v>#REF!</v>
      </c>
      <c r="F7" s="159" t="e">
        <f>'BAR BB| Open rates'!#REF!</f>
        <v>#REF!</v>
      </c>
      <c r="G7" s="159" t="e">
        <f>'BAR BB| Open rates'!#REF!</f>
        <v>#REF!</v>
      </c>
      <c r="H7" s="159" t="e">
        <f>'BAR BB| Open rates'!#REF!</f>
        <v>#REF!</v>
      </c>
      <c r="I7" s="159" t="e">
        <f>'BAR BB| Open rates'!#REF!</f>
        <v>#REF!</v>
      </c>
      <c r="J7" s="159" t="e">
        <f>'BAR BB| Open rates'!#REF!</f>
        <v>#REF!</v>
      </c>
      <c r="K7" s="159" t="e">
        <f>'BAR BB| Open rates'!#REF!</f>
        <v>#REF!</v>
      </c>
      <c r="L7" s="159" t="e">
        <f>'BAR BB| Open rates'!#REF!</f>
        <v>#REF!</v>
      </c>
      <c r="M7" s="159" t="e">
        <f>'BAR BB| Open rates'!#REF!</f>
        <v>#REF!</v>
      </c>
      <c r="N7" s="159" t="e">
        <f>'BAR BB| Open rates'!#REF!</f>
        <v>#REF!</v>
      </c>
      <c r="O7" s="159" t="e">
        <f>'BAR BB| Open rates'!#REF!</f>
        <v>#REF!</v>
      </c>
      <c r="P7" s="159" t="e">
        <f>'BAR BB| Open rates'!#REF!</f>
        <v>#REF!</v>
      </c>
      <c r="Q7" s="159" t="e">
        <f>'BAR BB| Open rates'!#REF!</f>
        <v>#REF!</v>
      </c>
      <c r="R7" s="159" t="e">
        <f>'BAR BB| Open rates'!#REF!</f>
        <v>#REF!</v>
      </c>
      <c r="S7" s="159" t="e">
        <f>'BAR BB| Open rates'!#REF!</f>
        <v>#REF!</v>
      </c>
      <c r="T7" s="159" t="e">
        <f>'BAR BB| Open rates'!#REF!</f>
        <v>#REF!</v>
      </c>
      <c r="U7" s="159" t="e">
        <f>'BAR BB| Open rates'!#REF!</f>
        <v>#REF!</v>
      </c>
      <c r="V7" s="159" t="e">
        <f>'BAR BB| Open rates'!#REF!</f>
        <v>#REF!</v>
      </c>
    </row>
    <row r="8" spans="1:22" s="11" customFormat="1" ht="12.75" hidden="1" customHeight="1" x14ac:dyDescent="0.2">
      <c r="A8" s="162">
        <v>2</v>
      </c>
      <c r="B8" s="159" t="e">
        <f>'BAR BB| Open rates'!#REF!</f>
        <v>#REF!</v>
      </c>
      <c r="C8" s="159" t="e">
        <f>'BAR BB| Open rates'!#REF!</f>
        <v>#REF!</v>
      </c>
      <c r="D8" s="159" t="e">
        <f>'BAR BB| Open rates'!#REF!</f>
        <v>#REF!</v>
      </c>
      <c r="E8" s="159" t="e">
        <f>'BAR BB| Open rates'!#REF!</f>
        <v>#REF!</v>
      </c>
      <c r="F8" s="159" t="e">
        <f>'BAR BB| Open rates'!#REF!</f>
        <v>#REF!</v>
      </c>
      <c r="G8" s="159" t="e">
        <f>'BAR BB| Open rates'!#REF!</f>
        <v>#REF!</v>
      </c>
      <c r="H8" s="159" t="e">
        <f>'BAR BB| Open rates'!#REF!</f>
        <v>#REF!</v>
      </c>
      <c r="I8" s="159" t="e">
        <f>'BAR BB| Open rates'!#REF!</f>
        <v>#REF!</v>
      </c>
      <c r="J8" s="159" t="e">
        <f>'BAR BB| Open rates'!#REF!</f>
        <v>#REF!</v>
      </c>
      <c r="K8" s="159" t="e">
        <f>'BAR BB| Open rates'!#REF!</f>
        <v>#REF!</v>
      </c>
      <c r="L8" s="159" t="e">
        <f>'BAR BB| Open rates'!#REF!</f>
        <v>#REF!</v>
      </c>
      <c r="M8" s="159" t="e">
        <f>'BAR BB| Open rates'!#REF!</f>
        <v>#REF!</v>
      </c>
      <c r="N8" s="159" t="e">
        <f>'BAR BB| Open rates'!#REF!</f>
        <v>#REF!</v>
      </c>
      <c r="O8" s="159" t="e">
        <f>'BAR BB| Open rates'!#REF!</f>
        <v>#REF!</v>
      </c>
      <c r="P8" s="159" t="e">
        <f>'BAR BB| Open rates'!#REF!</f>
        <v>#REF!</v>
      </c>
      <c r="Q8" s="159" t="e">
        <f>'BAR BB| Open rates'!#REF!</f>
        <v>#REF!</v>
      </c>
      <c r="R8" s="159" t="e">
        <f>'BAR BB| Open rates'!#REF!</f>
        <v>#REF!</v>
      </c>
      <c r="S8" s="159" t="e">
        <f>'BAR BB| Open rates'!#REF!</f>
        <v>#REF!</v>
      </c>
      <c r="T8" s="159" t="e">
        <f>'BAR BB| Open rates'!#REF!</f>
        <v>#REF!</v>
      </c>
      <c r="U8" s="159" t="e">
        <f>'BAR BB| Open rates'!#REF!</f>
        <v>#REF!</v>
      </c>
      <c r="V8" s="159" t="e">
        <f>'BAR BB| Open rates'!#REF!</f>
        <v>#REF!</v>
      </c>
    </row>
    <row r="9" spans="1:22" s="11" customFormat="1" ht="12.75" hidden="1" customHeight="1" x14ac:dyDescent="0.2">
      <c r="A9" s="161" t="s">
        <v>54</v>
      </c>
      <c r="B9" s="159"/>
      <c r="C9" s="159"/>
      <c r="D9" s="159"/>
      <c r="E9" s="159"/>
      <c r="F9" s="159"/>
      <c r="G9" s="159"/>
      <c r="H9" s="159"/>
      <c r="I9" s="159"/>
      <c r="J9" s="159"/>
      <c r="K9" s="159"/>
      <c r="L9" s="159"/>
      <c r="M9" s="159"/>
      <c r="N9" s="159"/>
      <c r="O9" s="159"/>
      <c r="P9" s="159"/>
      <c r="Q9" s="159"/>
      <c r="R9" s="159"/>
      <c r="S9" s="159"/>
      <c r="T9" s="159"/>
      <c r="U9" s="159"/>
      <c r="V9" s="159"/>
    </row>
    <row r="10" spans="1:22" s="11" customFormat="1" ht="12.75" hidden="1" customHeight="1" x14ac:dyDescent="0.2">
      <c r="A10" s="162">
        <v>1</v>
      </c>
      <c r="B10" s="159" t="e">
        <f>'BAR BB| Open rates'!#REF!</f>
        <v>#REF!</v>
      </c>
      <c r="C10" s="159" t="e">
        <f>'BAR BB| Open rates'!#REF!</f>
        <v>#REF!</v>
      </c>
      <c r="D10" s="159" t="e">
        <f>'BAR BB| Open rates'!#REF!</f>
        <v>#REF!</v>
      </c>
      <c r="E10" s="159" t="e">
        <f>'BAR BB| Open rates'!#REF!</f>
        <v>#REF!</v>
      </c>
      <c r="F10" s="159" t="e">
        <f>'BAR BB| Open rates'!#REF!</f>
        <v>#REF!</v>
      </c>
      <c r="G10" s="159" t="e">
        <f>'BAR BB| Open rates'!#REF!</f>
        <v>#REF!</v>
      </c>
      <c r="H10" s="159" t="e">
        <f>'BAR BB| Open rates'!#REF!</f>
        <v>#REF!</v>
      </c>
      <c r="I10" s="159" t="e">
        <f>'BAR BB| Open rates'!#REF!</f>
        <v>#REF!</v>
      </c>
      <c r="J10" s="159" t="e">
        <f>'BAR BB| Open rates'!#REF!</f>
        <v>#REF!</v>
      </c>
      <c r="K10" s="159" t="e">
        <f>'BAR BB| Open rates'!#REF!</f>
        <v>#REF!</v>
      </c>
      <c r="L10" s="159" t="e">
        <f>'BAR BB| Open rates'!#REF!</f>
        <v>#REF!</v>
      </c>
      <c r="M10" s="159" t="e">
        <f>'BAR BB| Open rates'!#REF!</f>
        <v>#REF!</v>
      </c>
      <c r="N10" s="159" t="e">
        <f>'BAR BB| Open rates'!#REF!</f>
        <v>#REF!</v>
      </c>
      <c r="O10" s="159" t="e">
        <f>'BAR BB| Open rates'!#REF!</f>
        <v>#REF!</v>
      </c>
      <c r="P10" s="159" t="e">
        <f>'BAR BB| Open rates'!#REF!</f>
        <v>#REF!</v>
      </c>
      <c r="Q10" s="159" t="e">
        <f>'BAR BB| Open rates'!#REF!</f>
        <v>#REF!</v>
      </c>
      <c r="R10" s="159" t="e">
        <f>'BAR BB| Open rates'!#REF!</f>
        <v>#REF!</v>
      </c>
      <c r="S10" s="159" t="e">
        <f>'BAR BB| Open rates'!#REF!</f>
        <v>#REF!</v>
      </c>
      <c r="T10" s="159" t="e">
        <f>'BAR BB| Open rates'!#REF!</f>
        <v>#REF!</v>
      </c>
      <c r="U10" s="159" t="e">
        <f>'BAR BB| Open rates'!#REF!</f>
        <v>#REF!</v>
      </c>
      <c r="V10" s="159" t="e">
        <f>'BAR BB| Open rates'!#REF!</f>
        <v>#REF!</v>
      </c>
    </row>
    <row r="11" spans="1:22" s="11" customFormat="1" ht="12.75" hidden="1" customHeight="1" x14ac:dyDescent="0.2">
      <c r="A11" s="162">
        <v>2</v>
      </c>
      <c r="B11" s="159" t="e">
        <f>'BAR BB| Open rates'!#REF!</f>
        <v>#REF!</v>
      </c>
      <c r="C11" s="159" t="e">
        <f>'BAR BB| Open rates'!#REF!</f>
        <v>#REF!</v>
      </c>
      <c r="D11" s="159" t="e">
        <f>'BAR BB| Open rates'!#REF!</f>
        <v>#REF!</v>
      </c>
      <c r="E11" s="159" t="e">
        <f>'BAR BB| Open rates'!#REF!</f>
        <v>#REF!</v>
      </c>
      <c r="F11" s="159" t="e">
        <f>'BAR BB| Open rates'!#REF!</f>
        <v>#REF!</v>
      </c>
      <c r="G11" s="159" t="e">
        <f>'BAR BB| Open rates'!#REF!</f>
        <v>#REF!</v>
      </c>
      <c r="H11" s="159" t="e">
        <f>'BAR BB| Open rates'!#REF!</f>
        <v>#REF!</v>
      </c>
      <c r="I11" s="159" t="e">
        <f>'BAR BB| Open rates'!#REF!</f>
        <v>#REF!</v>
      </c>
      <c r="J11" s="159" t="e">
        <f>'BAR BB| Open rates'!#REF!</f>
        <v>#REF!</v>
      </c>
      <c r="K11" s="159" t="e">
        <f>'BAR BB| Open rates'!#REF!</f>
        <v>#REF!</v>
      </c>
      <c r="L11" s="159" t="e">
        <f>'BAR BB| Open rates'!#REF!</f>
        <v>#REF!</v>
      </c>
      <c r="M11" s="159" t="e">
        <f>'BAR BB| Open rates'!#REF!</f>
        <v>#REF!</v>
      </c>
      <c r="N11" s="159" t="e">
        <f>'BAR BB| Open rates'!#REF!</f>
        <v>#REF!</v>
      </c>
      <c r="O11" s="159" t="e">
        <f>'BAR BB| Open rates'!#REF!</f>
        <v>#REF!</v>
      </c>
      <c r="P11" s="159" t="e">
        <f>'BAR BB| Open rates'!#REF!</f>
        <v>#REF!</v>
      </c>
      <c r="Q11" s="159" t="e">
        <f>'BAR BB| Open rates'!#REF!</f>
        <v>#REF!</v>
      </c>
      <c r="R11" s="159" t="e">
        <f>'BAR BB| Open rates'!#REF!</f>
        <v>#REF!</v>
      </c>
      <c r="S11" s="159" t="e">
        <f>'BAR BB| Open rates'!#REF!</f>
        <v>#REF!</v>
      </c>
      <c r="T11" s="159" t="e">
        <f>'BAR BB| Open rates'!#REF!</f>
        <v>#REF!</v>
      </c>
      <c r="U11" s="159" t="e">
        <f>'BAR BB| Open rates'!#REF!</f>
        <v>#REF!</v>
      </c>
      <c r="V11" s="159" t="e">
        <f>'BAR BB| Open rates'!#REF!</f>
        <v>#REF!</v>
      </c>
    </row>
    <row r="12" spans="1:22" s="11" customFormat="1" ht="12.75" hidden="1" customHeight="1" x14ac:dyDescent="0.2">
      <c r="A12" s="161" t="s">
        <v>151</v>
      </c>
      <c r="B12" s="159"/>
      <c r="C12" s="159"/>
      <c r="D12" s="159"/>
      <c r="E12" s="159"/>
      <c r="F12" s="159"/>
      <c r="G12" s="159"/>
      <c r="H12" s="159"/>
      <c r="I12" s="159"/>
      <c r="J12" s="159"/>
      <c r="K12" s="159"/>
      <c r="L12" s="159"/>
      <c r="M12" s="159"/>
      <c r="N12" s="159"/>
      <c r="O12" s="159"/>
      <c r="P12" s="159"/>
      <c r="Q12" s="159"/>
      <c r="R12" s="159"/>
      <c r="S12" s="159"/>
      <c r="T12" s="159"/>
      <c r="U12" s="159"/>
      <c r="V12" s="159"/>
    </row>
    <row r="13" spans="1:22" s="11" customFormat="1" ht="12.75" hidden="1" customHeight="1" x14ac:dyDescent="0.2">
      <c r="A13" s="162">
        <v>1</v>
      </c>
      <c r="B13" s="159" t="e">
        <f>'BAR BB| Open rates'!#REF!</f>
        <v>#REF!</v>
      </c>
      <c r="C13" s="159" t="e">
        <f>'BAR BB| Open rates'!#REF!</f>
        <v>#REF!</v>
      </c>
      <c r="D13" s="159" t="e">
        <f>'BAR BB| Open rates'!#REF!</f>
        <v>#REF!</v>
      </c>
      <c r="E13" s="159" t="e">
        <f>'BAR BB| Open rates'!#REF!</f>
        <v>#REF!</v>
      </c>
      <c r="F13" s="159" t="e">
        <f>'BAR BB| Open rates'!#REF!</f>
        <v>#REF!</v>
      </c>
      <c r="G13" s="159" t="e">
        <f>'BAR BB| Open rates'!#REF!</f>
        <v>#REF!</v>
      </c>
      <c r="H13" s="159" t="e">
        <f>'BAR BB| Open rates'!#REF!</f>
        <v>#REF!</v>
      </c>
      <c r="I13" s="159" t="e">
        <f>'BAR BB| Open rates'!#REF!</f>
        <v>#REF!</v>
      </c>
      <c r="J13" s="159" t="e">
        <f>'BAR BB| Open rates'!#REF!</f>
        <v>#REF!</v>
      </c>
      <c r="K13" s="159" t="e">
        <f>'BAR BB| Open rates'!#REF!</f>
        <v>#REF!</v>
      </c>
      <c r="L13" s="159" t="e">
        <f>'BAR BB| Open rates'!#REF!</f>
        <v>#REF!</v>
      </c>
      <c r="M13" s="159" t="e">
        <f>'BAR BB| Open rates'!#REF!</f>
        <v>#REF!</v>
      </c>
      <c r="N13" s="159" t="e">
        <f>'BAR BB| Open rates'!#REF!</f>
        <v>#REF!</v>
      </c>
      <c r="O13" s="159" t="e">
        <f>'BAR BB| Open rates'!#REF!</f>
        <v>#REF!</v>
      </c>
      <c r="P13" s="159" t="e">
        <f>'BAR BB| Open rates'!#REF!</f>
        <v>#REF!</v>
      </c>
      <c r="Q13" s="159" t="e">
        <f>'BAR BB| Open rates'!#REF!</f>
        <v>#REF!</v>
      </c>
      <c r="R13" s="159" t="e">
        <f>'BAR BB| Open rates'!#REF!</f>
        <v>#REF!</v>
      </c>
      <c r="S13" s="159" t="e">
        <f>'BAR BB| Open rates'!#REF!</f>
        <v>#REF!</v>
      </c>
      <c r="T13" s="159" t="e">
        <f>'BAR BB| Open rates'!#REF!</f>
        <v>#REF!</v>
      </c>
      <c r="U13" s="159" t="e">
        <f>'BAR BB| Open rates'!#REF!</f>
        <v>#REF!</v>
      </c>
      <c r="V13" s="159" t="e">
        <f>'BAR BB| Open rates'!#REF!</f>
        <v>#REF!</v>
      </c>
    </row>
    <row r="14" spans="1:22" s="11" customFormat="1" ht="12.75" hidden="1" customHeight="1" thickBot="1" x14ac:dyDescent="0.25">
      <c r="A14" s="162">
        <v>2</v>
      </c>
      <c r="B14" s="159" t="e">
        <f>'BAR BB| Open rates'!#REF!</f>
        <v>#REF!</v>
      </c>
      <c r="C14" s="159" t="e">
        <f>'BAR BB| Open rates'!#REF!</f>
        <v>#REF!</v>
      </c>
      <c r="D14" s="159" t="e">
        <f>'BAR BB| Open rates'!#REF!</f>
        <v>#REF!</v>
      </c>
      <c r="E14" s="159" t="e">
        <f>'BAR BB| Open rates'!#REF!</f>
        <v>#REF!</v>
      </c>
      <c r="F14" s="159" t="e">
        <f>'BAR BB| Open rates'!#REF!</f>
        <v>#REF!</v>
      </c>
      <c r="G14" s="159" t="e">
        <f>'BAR BB| Open rates'!#REF!</f>
        <v>#REF!</v>
      </c>
      <c r="H14" s="159" t="e">
        <f>'BAR BB| Open rates'!#REF!</f>
        <v>#REF!</v>
      </c>
      <c r="I14" s="159" t="e">
        <f>'BAR BB| Open rates'!#REF!</f>
        <v>#REF!</v>
      </c>
      <c r="J14" s="159" t="e">
        <f>'BAR BB| Open rates'!#REF!</f>
        <v>#REF!</v>
      </c>
      <c r="K14" s="159" t="e">
        <f>'BAR BB| Open rates'!#REF!</f>
        <v>#REF!</v>
      </c>
      <c r="L14" s="159" t="e">
        <f>'BAR BB| Open rates'!#REF!</f>
        <v>#REF!</v>
      </c>
      <c r="M14" s="159" t="e">
        <f>'BAR BB| Open rates'!#REF!</f>
        <v>#REF!</v>
      </c>
      <c r="N14" s="159" t="e">
        <f>'BAR BB| Open rates'!#REF!</f>
        <v>#REF!</v>
      </c>
      <c r="O14" s="159" t="e">
        <f>'BAR BB| Open rates'!#REF!</f>
        <v>#REF!</v>
      </c>
      <c r="P14" s="159" t="e">
        <f>'BAR BB| Open rates'!#REF!</f>
        <v>#REF!</v>
      </c>
      <c r="Q14" s="159" t="e">
        <f>'BAR BB| Open rates'!#REF!</f>
        <v>#REF!</v>
      </c>
      <c r="R14" s="159" t="e">
        <f>'BAR BB| Open rates'!#REF!</f>
        <v>#REF!</v>
      </c>
      <c r="S14" s="159" t="e">
        <f>'BAR BB| Open rates'!#REF!</f>
        <v>#REF!</v>
      </c>
      <c r="T14" s="159" t="e">
        <f>'BAR BB| Open rates'!#REF!</f>
        <v>#REF!</v>
      </c>
      <c r="U14" s="159" t="e">
        <f>'BAR BB| Open rates'!#REF!</f>
        <v>#REF!</v>
      </c>
      <c r="V14" s="159" t="e">
        <f>'BAR BB| Open rates'!#REF!</f>
        <v>#REF!</v>
      </c>
    </row>
    <row r="15" spans="1:22" s="11" customFormat="1" ht="12.75" hidden="1" customHeight="1" x14ac:dyDescent="0.2">
      <c r="A15" s="166" t="s">
        <v>167</v>
      </c>
      <c r="B15" s="185">
        <v>2700</v>
      </c>
      <c r="C15" s="187">
        <v>3500</v>
      </c>
      <c r="D15" s="187">
        <v>3500</v>
      </c>
      <c r="E15" s="187">
        <v>3500</v>
      </c>
      <c r="F15" s="187">
        <v>3500</v>
      </c>
      <c r="G15" s="187">
        <v>3500</v>
      </c>
      <c r="H15" s="187">
        <v>3500</v>
      </c>
      <c r="I15" s="187">
        <v>3500</v>
      </c>
      <c r="J15" s="187">
        <v>3500</v>
      </c>
      <c r="K15" s="187">
        <v>3500</v>
      </c>
      <c r="L15" s="187">
        <v>3500</v>
      </c>
      <c r="M15" s="187">
        <v>3500</v>
      </c>
      <c r="N15" s="187">
        <v>3500</v>
      </c>
      <c r="O15" s="187">
        <v>3500</v>
      </c>
      <c r="P15" s="187">
        <v>3500</v>
      </c>
      <c r="Q15" s="187">
        <v>3500</v>
      </c>
      <c r="R15" s="185">
        <v>2700</v>
      </c>
      <c r="S15" s="185">
        <v>2700</v>
      </c>
      <c r="T15" s="185">
        <v>2700</v>
      </c>
      <c r="U15" s="185">
        <v>2700</v>
      </c>
      <c r="V15" s="185">
        <v>2700</v>
      </c>
    </row>
    <row r="16" spans="1:22" s="11" customFormat="1" ht="12.75" hidden="1" customHeight="1" x14ac:dyDescent="0.2">
      <c r="A16" s="162" t="s">
        <v>168</v>
      </c>
      <c r="B16" s="182">
        <f t="shared" ref="B16:V16" si="0">B15*2</f>
        <v>5400</v>
      </c>
      <c r="C16" s="186">
        <f t="shared" si="0"/>
        <v>7000</v>
      </c>
      <c r="D16" s="186">
        <f t="shared" si="0"/>
        <v>7000</v>
      </c>
      <c r="E16" s="186">
        <f t="shared" si="0"/>
        <v>7000</v>
      </c>
      <c r="F16" s="186">
        <f t="shared" si="0"/>
        <v>7000</v>
      </c>
      <c r="G16" s="186">
        <f t="shared" si="0"/>
        <v>7000</v>
      </c>
      <c r="H16" s="186">
        <f t="shared" si="0"/>
        <v>7000</v>
      </c>
      <c r="I16" s="186">
        <f t="shared" si="0"/>
        <v>7000</v>
      </c>
      <c r="J16" s="186">
        <f t="shared" si="0"/>
        <v>7000</v>
      </c>
      <c r="K16" s="186">
        <f t="shared" si="0"/>
        <v>7000</v>
      </c>
      <c r="L16" s="186">
        <f t="shared" si="0"/>
        <v>7000</v>
      </c>
      <c r="M16" s="186">
        <f t="shared" si="0"/>
        <v>7000</v>
      </c>
      <c r="N16" s="186">
        <f t="shared" si="0"/>
        <v>7000</v>
      </c>
      <c r="O16" s="182">
        <f t="shared" si="0"/>
        <v>7000</v>
      </c>
      <c r="P16" s="182">
        <f t="shared" si="0"/>
        <v>7000</v>
      </c>
      <c r="Q16" s="182">
        <f t="shared" si="0"/>
        <v>7000</v>
      </c>
      <c r="R16" s="182">
        <f t="shared" si="0"/>
        <v>5400</v>
      </c>
      <c r="S16" s="182">
        <f t="shared" si="0"/>
        <v>5400</v>
      </c>
      <c r="T16" s="182">
        <f t="shared" si="0"/>
        <v>5400</v>
      </c>
      <c r="U16" s="182">
        <f t="shared" si="0"/>
        <v>5400</v>
      </c>
      <c r="V16" s="182">
        <f t="shared" si="0"/>
        <v>5400</v>
      </c>
    </row>
    <row r="17" spans="1:22" s="11" customFormat="1" ht="12.75" hidden="1" customHeight="1" thickBot="1" x14ac:dyDescent="0.25">
      <c r="A17" s="165" t="s">
        <v>169</v>
      </c>
      <c r="B17" s="182">
        <f t="shared" ref="B17:V17" si="1">4000+B15</f>
        <v>6700</v>
      </c>
      <c r="C17" s="186">
        <f t="shared" si="1"/>
        <v>7500</v>
      </c>
      <c r="D17" s="186">
        <f t="shared" si="1"/>
        <v>7500</v>
      </c>
      <c r="E17" s="186">
        <f t="shared" si="1"/>
        <v>7500</v>
      </c>
      <c r="F17" s="186">
        <f t="shared" si="1"/>
        <v>7500</v>
      </c>
      <c r="G17" s="186">
        <f t="shared" si="1"/>
        <v>7500</v>
      </c>
      <c r="H17" s="186">
        <f t="shared" si="1"/>
        <v>7500</v>
      </c>
      <c r="I17" s="186">
        <f t="shared" si="1"/>
        <v>7500</v>
      </c>
      <c r="J17" s="186">
        <f t="shared" si="1"/>
        <v>7500</v>
      </c>
      <c r="K17" s="186">
        <f t="shared" si="1"/>
        <v>7500</v>
      </c>
      <c r="L17" s="186">
        <f t="shared" si="1"/>
        <v>7500</v>
      </c>
      <c r="M17" s="186">
        <f t="shared" si="1"/>
        <v>7500</v>
      </c>
      <c r="N17" s="186">
        <f t="shared" si="1"/>
        <v>7500</v>
      </c>
      <c r="O17" s="182">
        <f t="shared" si="1"/>
        <v>7500</v>
      </c>
      <c r="P17" s="182">
        <f t="shared" si="1"/>
        <v>7500</v>
      </c>
      <c r="Q17" s="182">
        <f t="shared" si="1"/>
        <v>7500</v>
      </c>
      <c r="R17" s="182">
        <f t="shared" si="1"/>
        <v>6700</v>
      </c>
      <c r="S17" s="182">
        <f t="shared" si="1"/>
        <v>6700</v>
      </c>
      <c r="T17" s="182">
        <f t="shared" si="1"/>
        <v>6700</v>
      </c>
      <c r="U17" s="182">
        <f t="shared" si="1"/>
        <v>6700</v>
      </c>
      <c r="V17" s="182">
        <f t="shared" si="1"/>
        <v>6700</v>
      </c>
    </row>
    <row r="18" spans="1:22" s="11" customFormat="1" ht="24" hidden="1" customHeight="1" x14ac:dyDescent="0.2">
      <c r="A18" s="135" t="s">
        <v>166</v>
      </c>
    </row>
    <row r="19" spans="1:22" s="11" customFormat="1" ht="12.75" hidden="1" customHeight="1" x14ac:dyDescent="0.2">
      <c r="A19" s="132"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7">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68" t="s">
        <v>172</v>
      </c>
    </row>
    <row r="32" spans="1:22" s="11" customFormat="1" ht="12.75" hidden="1" customHeight="1" thickBot="1" x14ac:dyDescent="0.25">
      <c r="A32" s="166" t="s">
        <v>167</v>
      </c>
      <c r="B32" s="183">
        <f t="shared" ref="B32:V32" si="5">B15*0.85</f>
        <v>2295</v>
      </c>
      <c r="C32" s="183">
        <f t="shared" si="5"/>
        <v>2975</v>
      </c>
      <c r="D32" s="183">
        <f t="shared" si="5"/>
        <v>2975</v>
      </c>
      <c r="E32" s="183">
        <f t="shared" si="5"/>
        <v>2975</v>
      </c>
      <c r="F32" s="183">
        <f t="shared" si="5"/>
        <v>2975</v>
      </c>
      <c r="G32" s="183">
        <f t="shared" si="5"/>
        <v>2975</v>
      </c>
      <c r="H32" s="183">
        <f t="shared" si="5"/>
        <v>2975</v>
      </c>
      <c r="I32" s="183">
        <f t="shared" si="5"/>
        <v>2975</v>
      </c>
      <c r="J32" s="183">
        <f t="shared" si="5"/>
        <v>2975</v>
      </c>
      <c r="K32" s="183">
        <f t="shared" si="5"/>
        <v>2975</v>
      </c>
      <c r="L32" s="183">
        <f t="shared" si="5"/>
        <v>2975</v>
      </c>
      <c r="M32" s="183">
        <f t="shared" si="5"/>
        <v>2975</v>
      </c>
      <c r="N32" s="183">
        <f t="shared" si="5"/>
        <v>2975</v>
      </c>
      <c r="O32" s="183">
        <f t="shared" si="5"/>
        <v>2975</v>
      </c>
      <c r="P32" s="183">
        <f t="shared" si="5"/>
        <v>2975</v>
      </c>
      <c r="Q32" s="183">
        <f t="shared" si="5"/>
        <v>2975</v>
      </c>
      <c r="R32" s="183">
        <f t="shared" si="5"/>
        <v>2295</v>
      </c>
      <c r="S32" s="183">
        <f t="shared" si="5"/>
        <v>2295</v>
      </c>
      <c r="T32" s="183">
        <f t="shared" si="5"/>
        <v>2295</v>
      </c>
      <c r="U32" s="183">
        <f t="shared" si="5"/>
        <v>2295</v>
      </c>
      <c r="V32" s="183">
        <f t="shared" si="5"/>
        <v>2295</v>
      </c>
    </row>
    <row r="33" spans="1:22" s="11" customFormat="1" ht="12.75" hidden="1" customHeight="1" x14ac:dyDescent="0.2">
      <c r="A33" s="162" t="s">
        <v>168</v>
      </c>
      <c r="B33" s="183">
        <f t="shared" ref="B33:V33" si="6">B16*0.85</f>
        <v>4590</v>
      </c>
      <c r="C33" s="183">
        <f t="shared" si="6"/>
        <v>5950</v>
      </c>
      <c r="D33" s="183">
        <f t="shared" si="6"/>
        <v>5950</v>
      </c>
      <c r="E33" s="183">
        <f t="shared" si="6"/>
        <v>5950</v>
      </c>
      <c r="F33" s="183">
        <f t="shared" si="6"/>
        <v>5950</v>
      </c>
      <c r="G33" s="183">
        <f t="shared" si="6"/>
        <v>5950</v>
      </c>
      <c r="H33" s="183">
        <f t="shared" si="6"/>
        <v>5950</v>
      </c>
      <c r="I33" s="183">
        <f t="shared" si="6"/>
        <v>5950</v>
      </c>
      <c r="J33" s="183">
        <f t="shared" si="6"/>
        <v>5950</v>
      </c>
      <c r="K33" s="183">
        <f t="shared" si="6"/>
        <v>5950</v>
      </c>
      <c r="L33" s="183">
        <f t="shared" si="6"/>
        <v>5950</v>
      </c>
      <c r="M33" s="183">
        <f t="shared" si="6"/>
        <v>5950</v>
      </c>
      <c r="N33" s="183">
        <f t="shared" si="6"/>
        <v>5950</v>
      </c>
      <c r="O33" s="183">
        <f t="shared" si="6"/>
        <v>5950</v>
      </c>
      <c r="P33" s="183">
        <f t="shared" si="6"/>
        <v>5950</v>
      </c>
      <c r="Q33" s="183">
        <f t="shared" si="6"/>
        <v>5950</v>
      </c>
      <c r="R33" s="183">
        <f t="shared" si="6"/>
        <v>4590</v>
      </c>
      <c r="S33" s="183">
        <f t="shared" si="6"/>
        <v>4590</v>
      </c>
      <c r="T33" s="183">
        <f t="shared" si="6"/>
        <v>4590</v>
      </c>
      <c r="U33" s="183">
        <f t="shared" si="6"/>
        <v>4590</v>
      </c>
      <c r="V33" s="183">
        <f t="shared" si="6"/>
        <v>4590</v>
      </c>
    </row>
    <row r="34" spans="1:22" s="11" customFormat="1" ht="12.75" hidden="1" customHeight="1" x14ac:dyDescent="0.2">
      <c r="A34" s="123"/>
    </row>
    <row r="35" spans="1:22" s="11" customFormat="1" ht="24" customHeight="1" x14ac:dyDescent="0.2">
      <c r="A35" s="135" t="s">
        <v>166</v>
      </c>
    </row>
    <row r="36" spans="1:22" s="11" customFormat="1" ht="12.75" customHeight="1" x14ac:dyDescent="0.2">
      <c r="A36" s="132"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23" t="s">
        <v>157</v>
      </c>
    </row>
    <row r="50" spans="1:8" x14ac:dyDescent="0.2">
      <c r="A50" s="223"/>
    </row>
    <row r="51" spans="1:8" x14ac:dyDescent="0.2">
      <c r="A51" s="123"/>
    </row>
    <row r="52" spans="1:8" s="11" customFormat="1" ht="12.75" customHeight="1" x14ac:dyDescent="0.2">
      <c r="A52" s="259" t="s">
        <v>207</v>
      </c>
      <c r="B52" s="260"/>
      <c r="C52" s="260"/>
      <c r="D52" s="260"/>
      <c r="E52" s="260"/>
      <c r="F52" s="260"/>
      <c r="G52" s="260"/>
      <c r="H52" s="260"/>
    </row>
    <row r="53" spans="1:8" s="11" customFormat="1" ht="12.75" customHeight="1" x14ac:dyDescent="0.2">
      <c r="A53" s="259"/>
      <c r="B53" s="260"/>
      <c r="C53" s="260"/>
      <c r="D53" s="260"/>
      <c r="E53" s="260"/>
      <c r="F53" s="260"/>
      <c r="G53" s="260"/>
      <c r="H53" s="260"/>
    </row>
    <row r="54" spans="1:8" s="11" customFormat="1" ht="12.75" customHeight="1" x14ac:dyDescent="0.2">
      <c r="A54" s="259"/>
      <c r="B54" s="260"/>
      <c r="C54" s="260"/>
      <c r="D54" s="260"/>
      <c r="E54" s="260"/>
      <c r="F54" s="260"/>
      <c r="G54" s="260"/>
      <c r="H54" s="260"/>
    </row>
    <row r="55" spans="1:8" s="11" customFormat="1" ht="12.75" customHeight="1" x14ac:dyDescent="0.2">
      <c r="A55" s="259"/>
      <c r="B55" s="260"/>
      <c r="C55" s="260"/>
      <c r="D55" s="260"/>
      <c r="E55" s="260"/>
      <c r="F55" s="260"/>
      <c r="G55" s="260"/>
      <c r="H55" s="260"/>
    </row>
    <row r="56" spans="1:8" s="11" customFormat="1" ht="12.75" customHeight="1" x14ac:dyDescent="0.2">
      <c r="A56" s="259"/>
      <c r="B56" s="260"/>
      <c r="C56" s="260"/>
      <c r="D56" s="260"/>
      <c r="E56" s="260"/>
      <c r="F56" s="260"/>
      <c r="G56" s="260"/>
      <c r="H56" s="260"/>
    </row>
    <row r="57" spans="1:8" s="11" customFormat="1" ht="12.75" customHeight="1" x14ac:dyDescent="0.2">
      <c r="A57" s="259"/>
      <c r="B57" s="260"/>
      <c r="C57" s="260"/>
      <c r="D57" s="260"/>
      <c r="E57" s="260"/>
      <c r="F57" s="260"/>
      <c r="G57" s="260"/>
      <c r="H57" s="260"/>
    </row>
    <row r="58" spans="1:8" s="11" customFormat="1" ht="12.75" customHeight="1" x14ac:dyDescent="0.2"/>
    <row r="59" spans="1:8" x14ac:dyDescent="0.2">
      <c r="A59" s="156" t="s">
        <v>80</v>
      </c>
    </row>
    <row r="60" spans="1:8" ht="34.5" customHeight="1" x14ac:dyDescent="0.2">
      <c r="A60" s="150" t="s">
        <v>209</v>
      </c>
    </row>
    <row r="61" spans="1:8" ht="34.5" customHeight="1" x14ac:dyDescent="0.2">
      <c r="A61" s="150" t="s">
        <v>225</v>
      </c>
    </row>
    <row r="62" spans="1:8" ht="12.75" customHeight="1" x14ac:dyDescent="0.2">
      <c r="A62"/>
    </row>
    <row r="63" spans="1:8" x14ac:dyDescent="0.2">
      <c r="A63" s="137" t="s">
        <v>58</v>
      </c>
    </row>
    <row r="64" spans="1:8" s="155" customFormat="1" ht="35.25" customHeight="1" x14ac:dyDescent="0.2">
      <c r="A64" s="138" t="s">
        <v>163</v>
      </c>
    </row>
    <row r="65" spans="1:1" s="155" customFormat="1" ht="35.25" customHeight="1" x14ac:dyDescent="0.2">
      <c r="A65" s="150" t="s">
        <v>188</v>
      </c>
    </row>
    <row r="66" spans="1:1" s="155" customFormat="1" ht="35.25" customHeight="1" x14ac:dyDescent="0.2">
      <c r="A66" s="138" t="s">
        <v>164</v>
      </c>
    </row>
    <row r="67" spans="1:1" s="155" customFormat="1" ht="13.5" customHeight="1" x14ac:dyDescent="0.2">
      <c r="A67" s="138" t="s">
        <v>165</v>
      </c>
    </row>
    <row r="68" spans="1:1" s="155" customFormat="1" ht="35.25" customHeight="1" x14ac:dyDescent="0.2">
      <c r="A68" s="138" t="s">
        <v>162</v>
      </c>
    </row>
    <row r="69" spans="1:1" ht="24" x14ac:dyDescent="0.2">
      <c r="A69" s="145" t="s">
        <v>173</v>
      </c>
    </row>
    <row r="70" spans="1:1" s="155" customFormat="1" ht="26.25" customHeight="1" x14ac:dyDescent="0.2">
      <c r="A70" s="157" t="s">
        <v>90</v>
      </c>
    </row>
    <row r="71" spans="1:1" s="155" customFormat="1" ht="12" customHeight="1" x14ac:dyDescent="0.2">
      <c r="A71" s="157"/>
    </row>
    <row r="72" spans="1:1" s="155" customFormat="1" ht="217.5" customHeight="1" x14ac:dyDescent="0.2">
      <c r="A72" s="184" t="s">
        <v>208</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3" t="s">
        <v>222</v>
      </c>
    </row>
    <row r="78" spans="1:1" s="11" customFormat="1" ht="50.25" customHeight="1" x14ac:dyDescent="0.2">
      <c r="A78" s="173" t="s">
        <v>210</v>
      </c>
    </row>
    <row r="79" spans="1:1" s="11" customFormat="1" ht="38.25" customHeight="1" x14ac:dyDescent="0.2">
      <c r="A79" s="173" t="s">
        <v>211</v>
      </c>
    </row>
    <row r="80" spans="1:1" x14ac:dyDescent="0.2">
      <c r="A80" s="13"/>
    </row>
    <row r="81" spans="1:1" x14ac:dyDescent="0.2">
      <c r="A81" s="139" t="s">
        <v>65</v>
      </c>
    </row>
    <row r="82" spans="1:1" ht="108" customHeight="1" x14ac:dyDescent="0.2">
      <c r="A82" s="152" t="s">
        <v>226</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31"/>
  <sheetViews>
    <sheetView workbookViewId="0">
      <pane xSplit="1" topLeftCell="B1" activePane="topRight" state="frozen"/>
      <selection activeCell="A10" sqref="A10"/>
      <selection pane="topRight" activeCell="V11" sqref="V11"/>
    </sheetView>
  </sheetViews>
  <sheetFormatPr defaultColWidth="10.140625" defaultRowHeight="12.75" x14ac:dyDescent="0.2"/>
  <cols>
    <col min="1" max="1" width="45.28515625" style="5" customWidth="1"/>
    <col min="3" max="3" width="10.140625" customWidth="1"/>
    <col min="4" max="6" width="10.140625" style="133" customWidth="1"/>
    <col min="7" max="11" width="10.140625" style="133" hidden="1" customWidth="1"/>
    <col min="12" max="14" width="10.140625" hidden="1" customWidth="1"/>
    <col min="15" max="17" width="0" hidden="1" customWidth="1"/>
  </cols>
  <sheetData>
    <row r="1" spans="1:22" ht="24" x14ac:dyDescent="0.2">
      <c r="A1" s="47" t="s">
        <v>50</v>
      </c>
    </row>
    <row r="2" spans="1:22" s="11" customFormat="1" ht="24" customHeight="1" x14ac:dyDescent="0.2">
      <c r="A2" s="135" t="s">
        <v>166</v>
      </c>
      <c r="D2" s="220"/>
      <c r="E2" s="220"/>
      <c r="F2" s="220"/>
      <c r="G2" s="220"/>
      <c r="H2" s="220"/>
      <c r="I2" s="220"/>
      <c r="J2" s="220"/>
      <c r="K2" s="220"/>
    </row>
    <row r="3" spans="1:22" s="11" customFormat="1" ht="12.75" customHeight="1" x14ac:dyDescent="0.2">
      <c r="A3" s="132" t="s">
        <v>231</v>
      </c>
      <c r="D3" s="220"/>
      <c r="E3" s="220"/>
      <c r="F3" s="220"/>
      <c r="G3" s="220"/>
      <c r="H3" s="220"/>
      <c r="I3" s="220"/>
      <c r="J3" s="220"/>
      <c r="K3" s="220"/>
    </row>
    <row r="4" spans="1:22" ht="21.75" customHeight="1" x14ac:dyDescent="0.2">
      <c r="A4" s="160" t="s">
        <v>52</v>
      </c>
      <c r="B4" s="148">
        <f>'BAR BB| Open rates'!B3</f>
        <v>45700</v>
      </c>
      <c r="C4" s="148">
        <f>'BAR BB| Open rates'!C3</f>
        <v>45701</v>
      </c>
      <c r="D4" s="148">
        <f>'BAR BB| Open rates'!D3</f>
        <v>45702</v>
      </c>
      <c r="E4" s="148">
        <f>'BAR BB| Open rates'!E3</f>
        <v>45703</v>
      </c>
      <c r="F4" s="148">
        <f>'BAR BB| Open rates'!F3</f>
        <v>45708</v>
      </c>
      <c r="G4" s="148">
        <f>'BAR BB| Open rates'!G3</f>
        <v>45709</v>
      </c>
      <c r="H4" s="148">
        <f>'BAR BB| Open rates'!H3</f>
        <v>45710</v>
      </c>
      <c r="I4" s="148">
        <f>'BAR BB| Open rates'!I3</f>
        <v>45711</v>
      </c>
      <c r="J4" s="148">
        <f>'BAR BB| Open rates'!J3</f>
        <v>45712</v>
      </c>
      <c r="K4" s="148">
        <f>'BAR BB| Open rates'!K3</f>
        <v>45713</v>
      </c>
      <c r="L4" s="148">
        <f>'BAR BB| Open rates'!L3</f>
        <v>45714</v>
      </c>
      <c r="M4" s="148">
        <f>'BAR BB| Open rates'!M3</f>
        <v>45715</v>
      </c>
      <c r="N4" s="148">
        <f>'BAR BB| Open rates'!N3</f>
        <v>45717</v>
      </c>
      <c r="O4" s="148">
        <f>'BAR BB| Open rates'!O3</f>
        <v>45719</v>
      </c>
      <c r="P4" s="148">
        <f>'BAR BB| Open rates'!P3</f>
        <v>45723</v>
      </c>
      <c r="Q4" s="148">
        <f>'BAR BB| Open rates'!Q3</f>
        <v>45725</v>
      </c>
      <c r="R4" s="148">
        <f>'BAR BB| Open rates'!R3</f>
        <v>45727</v>
      </c>
      <c r="S4" s="148">
        <f>'BAR BB| Open rates'!S3</f>
        <v>45732</v>
      </c>
      <c r="T4" s="148">
        <f>'BAR BB| Open rates'!T3</f>
        <v>45737</v>
      </c>
      <c r="U4" s="148">
        <f>'BAR BB| Open rates'!U3</f>
        <v>45739</v>
      </c>
      <c r="V4" s="148">
        <f>'BAR BB| Open rates'!V3</f>
        <v>45746</v>
      </c>
    </row>
    <row r="5" spans="1:22" ht="21.75" customHeight="1" x14ac:dyDescent="0.2">
      <c r="A5" s="160"/>
      <c r="B5" s="148">
        <f>'BAR BB| Open rates'!B4</f>
        <v>45700</v>
      </c>
      <c r="C5" s="148">
        <f>'BAR BB| Open rates'!C4</f>
        <v>45701</v>
      </c>
      <c r="D5" s="148">
        <f>'BAR BB| Open rates'!D4</f>
        <v>45702</v>
      </c>
      <c r="E5" s="148">
        <f>'BAR BB| Open rates'!E4</f>
        <v>45707</v>
      </c>
      <c r="F5" s="148">
        <f>'BAR BB| Open rates'!F4</f>
        <v>45708</v>
      </c>
      <c r="G5" s="148">
        <f>'BAR BB| Open rates'!G4</f>
        <v>45709</v>
      </c>
      <c r="H5" s="148">
        <f>'BAR BB| Open rates'!H4</f>
        <v>45710</v>
      </c>
      <c r="I5" s="148">
        <f>'BAR BB| Open rates'!I4</f>
        <v>45711</v>
      </c>
      <c r="J5" s="148">
        <f>'BAR BB| Open rates'!J4</f>
        <v>45712</v>
      </c>
      <c r="K5" s="148">
        <f>'BAR BB| Open rates'!K4</f>
        <v>45713</v>
      </c>
      <c r="L5" s="148">
        <f>'BAR BB| Open rates'!L4</f>
        <v>45714</v>
      </c>
      <c r="M5" s="148">
        <f>'BAR BB| Open rates'!M4</f>
        <v>45716</v>
      </c>
      <c r="N5" s="148">
        <f>'BAR BB| Open rates'!N4</f>
        <v>45718</v>
      </c>
      <c r="O5" s="148">
        <f>'BAR BB| Open rates'!O4</f>
        <v>45722</v>
      </c>
      <c r="P5" s="148">
        <f>'BAR BB| Open rates'!P4</f>
        <v>45724</v>
      </c>
      <c r="Q5" s="148">
        <f>'BAR BB| Open rates'!Q4</f>
        <v>45726</v>
      </c>
      <c r="R5" s="148">
        <f>'BAR BB| Open rates'!R4</f>
        <v>45731</v>
      </c>
      <c r="S5" s="148">
        <f>'BAR BB| Open rates'!S4</f>
        <v>45736</v>
      </c>
      <c r="T5" s="148">
        <f>'BAR BB| Open rates'!T4</f>
        <v>45738</v>
      </c>
      <c r="U5" s="148">
        <f>'BAR BB| Open rates'!U4</f>
        <v>45745</v>
      </c>
      <c r="V5" s="148">
        <f>'BAR BB| Open rates'!V4</f>
        <v>45747</v>
      </c>
    </row>
    <row r="6" spans="1:22" s="11" customFormat="1" ht="12.75" customHeight="1" x14ac:dyDescent="0.2">
      <c r="A6" s="33" t="s">
        <v>53</v>
      </c>
      <c r="B6" s="136"/>
      <c r="C6" s="136"/>
      <c r="D6" s="136"/>
      <c r="E6" s="136"/>
      <c r="F6" s="136"/>
      <c r="G6" s="136"/>
      <c r="H6" s="136"/>
      <c r="I6" s="136"/>
      <c r="J6" s="136"/>
      <c r="K6" s="136"/>
      <c r="L6" s="136"/>
      <c r="M6" s="136"/>
      <c r="N6" s="136"/>
      <c r="O6" s="136"/>
      <c r="P6" s="136"/>
      <c r="Q6" s="136"/>
      <c r="R6" s="136"/>
      <c r="S6" s="136"/>
      <c r="T6" s="136"/>
      <c r="U6" s="136"/>
      <c r="V6" s="136"/>
    </row>
    <row r="7" spans="1:22" s="11" customFormat="1" ht="12.75" customHeight="1" x14ac:dyDescent="0.2">
      <c r="A7" s="42">
        <v>1</v>
      </c>
      <c r="B7" s="84">
        <f>'BAR BB| Open rates'!B6*0.9*0.85+35</f>
        <v>21378.5</v>
      </c>
      <c r="C7" s="84">
        <f>'BAR BB| Open rates'!C6*0.9*0.85+35</f>
        <v>21378.5</v>
      </c>
      <c r="D7" s="84">
        <f>'BAR BB| Open rates'!D6*0.9*0.85+35</f>
        <v>21378.5</v>
      </c>
      <c r="E7" s="84">
        <f>'BAR BB| Open rates'!E6*0.9*0.85+35</f>
        <v>21378.5</v>
      </c>
      <c r="F7" s="84">
        <f>'BAR BB| Open rates'!F6*0.9*0.85+35</f>
        <v>21378.5</v>
      </c>
      <c r="G7" s="84">
        <f>'BAR BB| Open rates'!G6*0.9*0.85+35</f>
        <v>21378.5</v>
      </c>
      <c r="H7" s="84">
        <f>'BAR BB| Open rates'!H6*0.9*0.85+35</f>
        <v>18318.5</v>
      </c>
      <c r="I7" s="84">
        <f>'BAR BB| Open rates'!I6*0.9*0.85+35</f>
        <v>17553.5</v>
      </c>
      <c r="J7" s="84">
        <f>'BAR BB| Open rates'!J6*0.9*0.85+35</f>
        <v>18318.5</v>
      </c>
      <c r="K7" s="84">
        <f>'BAR BB| Open rates'!K6*0.9*0.85+35</f>
        <v>18318.5</v>
      </c>
      <c r="L7" s="84">
        <f>'BAR BB| Open rates'!L6*0.9*0.85+35</f>
        <v>14493.5</v>
      </c>
      <c r="M7" s="84">
        <f>'BAR BB| Open rates'!M6*0.9*0.85+35</f>
        <v>16788.5</v>
      </c>
      <c r="N7" s="84">
        <f>'BAR BB| Open rates'!N6*0.9*0.85+35</f>
        <v>16788.5</v>
      </c>
      <c r="O7" s="84">
        <f>'BAR BB| Open rates'!O6*0.9*0.85+35</f>
        <v>12198.5</v>
      </c>
      <c r="P7" s="84">
        <f>'BAR BB| Open rates'!P6*0.9*0.85+35</f>
        <v>12198.5</v>
      </c>
      <c r="Q7" s="84">
        <f>'BAR BB| Open rates'!Q6*0.9*0.85+35</f>
        <v>9138.5</v>
      </c>
      <c r="R7" s="84">
        <f>'BAR BB| Open rates'!R6*0.9*0.85+35</f>
        <v>9138.5</v>
      </c>
      <c r="S7" s="84">
        <f>'BAR BB| Open rates'!S6*0.9*0.85+35</f>
        <v>6996.5</v>
      </c>
      <c r="T7" s="84">
        <f>'BAR BB| Open rates'!T6*0.9*0.85+35</f>
        <v>9138.5</v>
      </c>
      <c r="U7" s="84">
        <f>'BAR BB| Open rates'!U6*0.9*0.85+35</f>
        <v>6996.5</v>
      </c>
      <c r="V7" s="84">
        <f>'BAR BB| Open rates'!V6*0.9*0.85+35</f>
        <v>6078.5</v>
      </c>
    </row>
    <row r="8" spans="1:22" s="11" customFormat="1" ht="12.75" customHeight="1" x14ac:dyDescent="0.2">
      <c r="A8" s="42">
        <v>2</v>
      </c>
      <c r="B8" s="84">
        <f>'BAR BB| Open rates'!B7*0.9*0.85+35</f>
        <v>22526</v>
      </c>
      <c r="C8" s="84">
        <f>'BAR BB| Open rates'!C7*0.9*0.85+35</f>
        <v>22526</v>
      </c>
      <c r="D8" s="84">
        <f>'BAR BB| Open rates'!D7*0.9*0.85+35</f>
        <v>22526</v>
      </c>
      <c r="E8" s="84">
        <f>'BAR BB| Open rates'!E7*0.9*0.85+35</f>
        <v>22526</v>
      </c>
      <c r="F8" s="84">
        <f>'BAR BB| Open rates'!F7*0.9*0.85+35</f>
        <v>22526</v>
      </c>
      <c r="G8" s="84">
        <f>'BAR BB| Open rates'!G7*0.9*0.85+35</f>
        <v>22526</v>
      </c>
      <c r="H8" s="84">
        <f>'BAR BB| Open rates'!H7*0.9*0.85+35</f>
        <v>19466</v>
      </c>
      <c r="I8" s="84">
        <f>'BAR BB| Open rates'!I7*0.9*0.85+35</f>
        <v>18701</v>
      </c>
      <c r="J8" s="84">
        <f>'BAR BB| Open rates'!J7*0.9*0.85+35</f>
        <v>19466</v>
      </c>
      <c r="K8" s="84">
        <f>'BAR BB| Open rates'!K7*0.9*0.85+35</f>
        <v>19466</v>
      </c>
      <c r="L8" s="84">
        <f>'BAR BB| Open rates'!L7*0.9*0.85+35</f>
        <v>15641</v>
      </c>
      <c r="M8" s="84">
        <f>'BAR BB| Open rates'!M7*0.9*0.85+35</f>
        <v>17936</v>
      </c>
      <c r="N8" s="84">
        <f>'BAR BB| Open rates'!N7*0.9*0.85+35</f>
        <v>17936</v>
      </c>
      <c r="O8" s="84">
        <f>'BAR BB| Open rates'!O7*0.9*0.85+35</f>
        <v>13346</v>
      </c>
      <c r="P8" s="84">
        <f>'BAR BB| Open rates'!P7*0.9*0.85+35</f>
        <v>13346</v>
      </c>
      <c r="Q8" s="84">
        <f>'BAR BB| Open rates'!Q7*0.9*0.85+35</f>
        <v>10286</v>
      </c>
      <c r="R8" s="84">
        <f>'BAR BB| Open rates'!R7*0.9*0.85+35</f>
        <v>10286</v>
      </c>
      <c r="S8" s="84">
        <f>'BAR BB| Open rates'!S7*0.9*0.85+35</f>
        <v>8144</v>
      </c>
      <c r="T8" s="84">
        <f>'BAR BB| Open rates'!T7*0.9*0.85+35</f>
        <v>10286</v>
      </c>
      <c r="U8" s="84">
        <f>'BAR BB| Open rates'!U7*0.9*0.85+35</f>
        <v>8144</v>
      </c>
      <c r="V8" s="84">
        <f>'BAR BB| Open rates'!V7*0.9*0.85+35</f>
        <v>7226</v>
      </c>
    </row>
    <row r="9" spans="1:22"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row>
    <row r="10" spans="1:22" s="11" customFormat="1" ht="12.75" customHeight="1" x14ac:dyDescent="0.2">
      <c r="A10" s="42">
        <v>1</v>
      </c>
      <c r="B10" s="84">
        <f>'BAR BB| Open rates'!B9*0.9*0.85+35</f>
        <v>25968.5</v>
      </c>
      <c r="C10" s="84">
        <f>'BAR BB| Open rates'!C9*0.9*0.85+35</f>
        <v>25968.5</v>
      </c>
      <c r="D10" s="84">
        <f>'BAR BB| Open rates'!D9*0.9*0.85+35</f>
        <v>25968.5</v>
      </c>
      <c r="E10" s="84">
        <f>'BAR BB| Open rates'!E9*0.9*0.85+35</f>
        <v>25968.5</v>
      </c>
      <c r="F10" s="84">
        <f>'BAR BB| Open rates'!F9*0.9*0.85+35</f>
        <v>25968.5</v>
      </c>
      <c r="G10" s="84">
        <f>'BAR BB| Open rates'!G9*0.9*0.85+35</f>
        <v>25968.5</v>
      </c>
      <c r="H10" s="84">
        <f>'BAR BB| Open rates'!H9*0.9*0.85+35</f>
        <v>22908.5</v>
      </c>
      <c r="I10" s="84">
        <f>'BAR BB| Open rates'!I9*0.9*0.85+35</f>
        <v>22143.5</v>
      </c>
      <c r="J10" s="84">
        <f>'BAR BB| Open rates'!J9*0.9*0.85+35</f>
        <v>22908.5</v>
      </c>
      <c r="K10" s="84">
        <f>'BAR BB| Open rates'!K9*0.9*0.85+35</f>
        <v>21378.5</v>
      </c>
      <c r="L10" s="84">
        <f>'BAR BB| Open rates'!L9*0.9*0.85+35</f>
        <v>17553.5</v>
      </c>
      <c r="M10" s="84">
        <f>'BAR BB| Open rates'!M9*0.9*0.85+35</f>
        <v>19848.5</v>
      </c>
      <c r="N10" s="84">
        <f>'BAR BB| Open rates'!N9*0.9*0.85+35</f>
        <v>19848.5</v>
      </c>
      <c r="O10" s="84">
        <f>'BAR BB| Open rates'!O9*0.9*0.85+35</f>
        <v>15258.5</v>
      </c>
      <c r="P10" s="84">
        <f>'BAR BB| Open rates'!P9*0.9*0.85+35</f>
        <v>15258.5</v>
      </c>
      <c r="Q10" s="84">
        <f>'BAR BB| Open rates'!Q9*0.9*0.85+35</f>
        <v>12198.5</v>
      </c>
      <c r="R10" s="84">
        <f>'BAR BB| Open rates'!R9*0.9*0.85+35</f>
        <v>12198.5</v>
      </c>
      <c r="S10" s="84">
        <f>'BAR BB| Open rates'!S9*0.9*0.85+35</f>
        <v>10056.5</v>
      </c>
      <c r="T10" s="84">
        <f>'BAR BB| Open rates'!T9*0.9*0.85+35</f>
        <v>12198.5</v>
      </c>
      <c r="U10" s="84">
        <f>'BAR BB| Open rates'!U9*0.9*0.85+35</f>
        <v>10056.5</v>
      </c>
      <c r="V10" s="84">
        <f>'BAR BB| Open rates'!V9*0.9*0.85+35</f>
        <v>9138.5</v>
      </c>
    </row>
    <row r="11" spans="1:22" s="11" customFormat="1" ht="12.75" customHeight="1" x14ac:dyDescent="0.2">
      <c r="A11" s="42">
        <v>2</v>
      </c>
      <c r="B11" s="84">
        <f>'BAR BB| Open rates'!B10*0.9*0.85+35</f>
        <v>27116</v>
      </c>
      <c r="C11" s="84">
        <f>'BAR BB| Open rates'!C10*0.9*0.85+35</f>
        <v>27116</v>
      </c>
      <c r="D11" s="84">
        <f>'BAR BB| Open rates'!D10*0.9*0.85+35</f>
        <v>27116</v>
      </c>
      <c r="E11" s="84">
        <f>'BAR BB| Open rates'!E10*0.9*0.85+35</f>
        <v>27116</v>
      </c>
      <c r="F11" s="84">
        <f>'BAR BB| Open rates'!F10*0.9*0.85+35</f>
        <v>27116</v>
      </c>
      <c r="G11" s="84">
        <f>'BAR BB| Open rates'!G10*0.9*0.85+35</f>
        <v>27116</v>
      </c>
      <c r="H11" s="84">
        <f>'BAR BB| Open rates'!H10*0.9*0.85+35</f>
        <v>24056</v>
      </c>
      <c r="I11" s="84">
        <f>'BAR BB| Open rates'!I10*0.9*0.85+35</f>
        <v>23291</v>
      </c>
      <c r="J11" s="84">
        <f>'BAR BB| Open rates'!J10*0.9*0.85+35</f>
        <v>24056</v>
      </c>
      <c r="K11" s="84">
        <f>'BAR BB| Open rates'!K10*0.9*0.85+35</f>
        <v>22526</v>
      </c>
      <c r="L11" s="84">
        <f>'BAR BB| Open rates'!L10*0.9*0.85+35</f>
        <v>18701</v>
      </c>
      <c r="M11" s="84">
        <f>'BAR BB| Open rates'!M10*0.9*0.85+35</f>
        <v>20996</v>
      </c>
      <c r="N11" s="84">
        <f>'BAR BB| Open rates'!N10*0.9*0.85+35</f>
        <v>20996</v>
      </c>
      <c r="O11" s="84">
        <f>'BAR BB| Open rates'!O10*0.9*0.85+35</f>
        <v>16406</v>
      </c>
      <c r="P11" s="84">
        <f>'BAR BB| Open rates'!P10*0.9*0.85+35</f>
        <v>16406</v>
      </c>
      <c r="Q11" s="84">
        <f>'BAR BB| Open rates'!Q10*0.9*0.85+35</f>
        <v>13346</v>
      </c>
      <c r="R11" s="84">
        <f>'BAR BB| Open rates'!R10*0.9*0.85+35</f>
        <v>13346</v>
      </c>
      <c r="S11" s="84">
        <f>'BAR BB| Open rates'!S10*0.9*0.85+35</f>
        <v>11204</v>
      </c>
      <c r="T11" s="84">
        <f>'BAR BB| Open rates'!T10*0.9*0.85+35</f>
        <v>13346</v>
      </c>
      <c r="U11" s="84">
        <f>'BAR BB| Open rates'!U10*0.9*0.85+35</f>
        <v>11204</v>
      </c>
      <c r="V11" s="84">
        <f>'BAR BB| Open rates'!V10*0.9*0.85+35</f>
        <v>10286</v>
      </c>
    </row>
    <row r="12" spans="1:22"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row>
    <row r="13" spans="1:22" s="11" customFormat="1" ht="12.75" customHeight="1" x14ac:dyDescent="0.2">
      <c r="A13" s="42">
        <v>1</v>
      </c>
      <c r="B13" s="84">
        <f>'BAR BB| Open rates'!B12*0.9*0.85+35</f>
        <v>28263.5</v>
      </c>
      <c r="C13" s="84">
        <f>'BAR BB| Open rates'!C12*0.9*0.85+35</f>
        <v>28263.5</v>
      </c>
      <c r="D13" s="84">
        <f>'BAR BB| Open rates'!D12*0.9*0.85+35</f>
        <v>28263.5</v>
      </c>
      <c r="E13" s="84">
        <f>'BAR BB| Open rates'!E12*0.9*0.85+35</f>
        <v>28263.5</v>
      </c>
      <c r="F13" s="84">
        <f>'BAR BB| Open rates'!F12*0.9*0.85+35</f>
        <v>28263.5</v>
      </c>
      <c r="G13" s="84">
        <f>'BAR BB| Open rates'!G12*0.9*0.85+35</f>
        <v>28263.5</v>
      </c>
      <c r="H13" s="84">
        <f>'BAR BB| Open rates'!H12*0.9*0.85+35</f>
        <v>25203.5</v>
      </c>
      <c r="I13" s="84">
        <f>'BAR BB| Open rates'!I12*0.9*0.85+35</f>
        <v>24438.5</v>
      </c>
      <c r="J13" s="84">
        <f>'BAR BB| Open rates'!J12*0.9*0.85+35</f>
        <v>25203.5</v>
      </c>
      <c r="K13" s="84">
        <f>'BAR BB| Open rates'!K12*0.9*0.85+35</f>
        <v>23367.5</v>
      </c>
      <c r="L13" s="84">
        <f>'BAR BB| Open rates'!L12*0.9*0.85+35</f>
        <v>19542.5</v>
      </c>
      <c r="M13" s="84">
        <f>'BAR BB| Open rates'!M12*0.9*0.85+35</f>
        <v>21837.5</v>
      </c>
      <c r="N13" s="84">
        <f>'BAR BB| Open rates'!N12*0.9*0.85+35</f>
        <v>21837.5</v>
      </c>
      <c r="O13" s="84">
        <f>'BAR BB| Open rates'!O12*0.9*0.85+35</f>
        <v>17247.5</v>
      </c>
      <c r="P13" s="84">
        <f>'BAR BB| Open rates'!P12*0.9*0.85+35</f>
        <v>17247.5</v>
      </c>
      <c r="Q13" s="84">
        <f>'BAR BB| Open rates'!Q12*0.9*0.85+35</f>
        <v>14187.5</v>
      </c>
      <c r="R13" s="84">
        <f>'BAR BB| Open rates'!R12*0.9*0.85+35</f>
        <v>14187.5</v>
      </c>
      <c r="S13" s="84">
        <f>'BAR BB| Open rates'!S12*0.9*0.85+35</f>
        <v>12045.5</v>
      </c>
      <c r="T13" s="84">
        <f>'BAR BB| Open rates'!T12*0.9*0.85+35</f>
        <v>14187.5</v>
      </c>
      <c r="U13" s="84">
        <f>'BAR BB| Open rates'!U12*0.9*0.85+35</f>
        <v>12045.5</v>
      </c>
      <c r="V13" s="84">
        <f>'BAR BB| Open rates'!V12*0.9*0.85+35</f>
        <v>11127.5</v>
      </c>
    </row>
    <row r="14" spans="1:22" s="11" customFormat="1" ht="12.75" customHeight="1" x14ac:dyDescent="0.2">
      <c r="A14" s="167">
        <v>2</v>
      </c>
      <c r="B14" s="84">
        <f>'BAR BB| Open rates'!B13*0.9*0.85+35</f>
        <v>29411</v>
      </c>
      <c r="C14" s="84">
        <f>'BAR BB| Open rates'!C13*0.9*0.85+35</f>
        <v>29411</v>
      </c>
      <c r="D14" s="84">
        <f>'BAR BB| Open rates'!D13*0.9*0.85+35</f>
        <v>29411</v>
      </c>
      <c r="E14" s="84">
        <f>'BAR BB| Open rates'!E13*0.9*0.85+35</f>
        <v>29411</v>
      </c>
      <c r="F14" s="84">
        <f>'BAR BB| Open rates'!F13*0.9*0.85+35</f>
        <v>29411</v>
      </c>
      <c r="G14" s="84">
        <f>'BAR BB| Open rates'!G13*0.9*0.85+35</f>
        <v>29411</v>
      </c>
      <c r="H14" s="84">
        <f>'BAR BB| Open rates'!H13*0.9*0.85+35</f>
        <v>26351</v>
      </c>
      <c r="I14" s="84">
        <f>'BAR BB| Open rates'!I13*0.9*0.85+35</f>
        <v>25586</v>
      </c>
      <c r="J14" s="84">
        <f>'BAR BB| Open rates'!J13*0.9*0.85+35</f>
        <v>26351</v>
      </c>
      <c r="K14" s="84">
        <f>'BAR BB| Open rates'!K13*0.9*0.85+35</f>
        <v>24515</v>
      </c>
      <c r="L14" s="84">
        <f>'BAR BB| Open rates'!L13*0.9*0.85+35</f>
        <v>20690</v>
      </c>
      <c r="M14" s="84">
        <f>'BAR BB| Open rates'!M13*0.9*0.85+35</f>
        <v>22985</v>
      </c>
      <c r="N14" s="84">
        <f>'BAR BB| Open rates'!N13*0.9*0.85+35</f>
        <v>22985</v>
      </c>
      <c r="O14" s="84">
        <f>'BAR BB| Open rates'!O13*0.9*0.85+35</f>
        <v>18395</v>
      </c>
      <c r="P14" s="84">
        <f>'BAR BB| Open rates'!P13*0.9*0.85+35</f>
        <v>18395</v>
      </c>
      <c r="Q14" s="84">
        <f>'BAR BB| Open rates'!Q13*0.9*0.85+35</f>
        <v>15335</v>
      </c>
      <c r="R14" s="84">
        <f>'BAR BB| Open rates'!R13*0.9*0.85+35</f>
        <v>15335</v>
      </c>
      <c r="S14" s="84">
        <f>'BAR BB| Open rates'!S13*0.9*0.85+35</f>
        <v>13193</v>
      </c>
      <c r="T14" s="84">
        <f>'BAR BB| Open rates'!T13*0.9*0.85+35</f>
        <v>15335</v>
      </c>
      <c r="U14" s="84">
        <f>'BAR BB| Open rates'!U13*0.9*0.85+35</f>
        <v>13193</v>
      </c>
      <c r="V14" s="84">
        <f>'BAR BB| Open rates'!V13*0.9*0.85+35</f>
        <v>12275</v>
      </c>
    </row>
    <row r="15" spans="1:22" s="11" customFormat="1" ht="12.75" customHeight="1" x14ac:dyDescent="0.2">
      <c r="A15" s="123"/>
    </row>
    <row r="16" spans="1:22" x14ac:dyDescent="0.2">
      <c r="A16" s="223" t="s">
        <v>157</v>
      </c>
    </row>
    <row r="17" spans="1:11" x14ac:dyDescent="0.2">
      <c r="A17" s="223"/>
    </row>
    <row r="18" spans="1:11" ht="13.5" thickBot="1" x14ac:dyDescent="0.25">
      <c r="A18" s="123"/>
    </row>
    <row r="19" spans="1:11" s="11" customFormat="1" ht="154.5" customHeight="1" thickBot="1" x14ac:dyDescent="0.25">
      <c r="A19" s="209" t="s">
        <v>284</v>
      </c>
      <c r="D19" s="220"/>
      <c r="E19" s="220"/>
      <c r="F19" s="220"/>
      <c r="G19" s="220"/>
      <c r="H19" s="220"/>
      <c r="I19" s="220"/>
      <c r="J19" s="220"/>
      <c r="K19" s="220"/>
    </row>
    <row r="20" spans="1:11" s="11" customFormat="1" ht="12.75" customHeight="1" x14ac:dyDescent="0.2">
      <c r="D20" s="220"/>
      <c r="E20" s="220"/>
      <c r="F20" s="220"/>
      <c r="G20" s="220"/>
      <c r="H20" s="220"/>
      <c r="I20" s="220"/>
      <c r="J20" s="220"/>
      <c r="K20" s="220"/>
    </row>
    <row r="21" spans="1:11" s="11" customFormat="1" ht="12.75" customHeight="1" x14ac:dyDescent="0.2">
      <c r="A21" s="156" t="s">
        <v>229</v>
      </c>
      <c r="D21" s="220"/>
      <c r="E21" s="220"/>
      <c r="F21" s="220"/>
      <c r="G21" s="220"/>
      <c r="H21" s="220"/>
      <c r="I21" s="220"/>
      <c r="J21" s="220"/>
      <c r="K21" s="220"/>
    </row>
    <row r="22" spans="1:11" s="11" customFormat="1" ht="15.75" customHeight="1" x14ac:dyDescent="0.2">
      <c r="A22" s="144" t="s">
        <v>282</v>
      </c>
      <c r="D22" s="220"/>
      <c r="E22" s="220"/>
      <c r="F22" s="220"/>
      <c r="G22" s="220"/>
      <c r="H22" s="220"/>
      <c r="I22" s="220"/>
      <c r="J22" s="220"/>
      <c r="K22" s="220"/>
    </row>
    <row r="23" spans="1:11" s="11" customFormat="1" ht="12.75" customHeight="1" x14ac:dyDescent="0.2">
      <c r="D23" s="220"/>
      <c r="E23" s="220"/>
      <c r="F23" s="220"/>
      <c r="G23" s="220"/>
      <c r="H23" s="220"/>
      <c r="I23" s="220"/>
      <c r="J23" s="220"/>
      <c r="K23" s="220"/>
    </row>
    <row r="24" spans="1:11" x14ac:dyDescent="0.2">
      <c r="A24" s="156" t="s">
        <v>80</v>
      </c>
    </row>
    <row r="25" spans="1:11" ht="24" customHeight="1" x14ac:dyDescent="0.2">
      <c r="A25" s="150" t="s">
        <v>280</v>
      </c>
    </row>
    <row r="26" spans="1:11" ht="50.25" customHeight="1" x14ac:dyDescent="0.2">
      <c r="A26" s="150" t="s">
        <v>281</v>
      </c>
    </row>
    <row r="27" spans="1:11" ht="12.75" customHeight="1" x14ac:dyDescent="0.2">
      <c r="A27"/>
    </row>
    <row r="28" spans="1:11" x14ac:dyDescent="0.2">
      <c r="A28" s="137" t="s">
        <v>58</v>
      </c>
    </row>
    <row r="29" spans="1:11" s="155" customFormat="1" ht="35.25" customHeight="1" x14ac:dyDescent="0.2">
      <c r="A29" s="138" t="s">
        <v>163</v>
      </c>
      <c r="D29" s="221"/>
      <c r="E29" s="221"/>
      <c r="F29" s="221"/>
      <c r="G29" s="221"/>
      <c r="H29" s="221"/>
      <c r="I29" s="221"/>
      <c r="J29" s="221"/>
      <c r="K29" s="221"/>
    </row>
    <row r="30" spans="1:11" s="155" customFormat="1" ht="35.25" customHeight="1" x14ac:dyDescent="0.2">
      <c r="A30" s="150" t="s">
        <v>188</v>
      </c>
      <c r="D30" s="221"/>
      <c r="E30" s="221"/>
      <c r="F30" s="221"/>
      <c r="G30" s="221"/>
      <c r="H30" s="221"/>
      <c r="I30" s="221"/>
      <c r="J30" s="221"/>
      <c r="K30" s="221"/>
    </row>
    <row r="31" spans="1:11" s="155" customFormat="1" ht="35.25" customHeight="1" x14ac:dyDescent="0.2">
      <c r="A31" s="138" t="s">
        <v>164</v>
      </c>
      <c r="D31" s="221"/>
      <c r="E31" s="221"/>
      <c r="F31" s="221"/>
      <c r="G31" s="221"/>
      <c r="H31" s="221"/>
      <c r="I31" s="221"/>
      <c r="J31" s="221"/>
      <c r="K31" s="221"/>
    </row>
    <row r="32" spans="1:11" s="155" customFormat="1" ht="13.5" customHeight="1" x14ac:dyDescent="0.2">
      <c r="A32" s="138" t="s">
        <v>165</v>
      </c>
      <c r="D32" s="221"/>
      <c r="E32" s="221"/>
      <c r="F32" s="221"/>
      <c r="G32" s="221"/>
      <c r="H32" s="221"/>
      <c r="I32" s="221"/>
      <c r="J32" s="221"/>
      <c r="K32" s="221"/>
    </row>
    <row r="33" spans="1:11" s="155" customFormat="1" ht="35.25" customHeight="1" x14ac:dyDescent="0.2">
      <c r="A33" s="138" t="s">
        <v>162</v>
      </c>
      <c r="D33" s="221"/>
      <c r="E33" s="221"/>
      <c r="F33" s="221"/>
      <c r="G33" s="221"/>
      <c r="H33" s="221"/>
      <c r="I33" s="221"/>
      <c r="J33" s="221"/>
      <c r="K33" s="221"/>
    </row>
    <row r="34" spans="1:11" ht="24" x14ac:dyDescent="0.2">
      <c r="A34" s="145" t="s">
        <v>173</v>
      </c>
    </row>
    <row r="35" spans="1:11" s="155" customFormat="1" ht="26.25" hidden="1" customHeight="1" x14ac:dyDescent="0.2">
      <c r="A35" s="157" t="s">
        <v>90</v>
      </c>
      <c r="D35" s="221"/>
      <c r="E35" s="221"/>
      <c r="F35" s="221"/>
      <c r="G35" s="221"/>
      <c r="H35" s="221"/>
      <c r="I35" s="221"/>
      <c r="J35" s="221"/>
      <c r="K35" s="221"/>
    </row>
    <row r="36" spans="1:11" s="155" customFormat="1" ht="12" hidden="1" customHeight="1" x14ac:dyDescent="0.2">
      <c r="A36" s="157"/>
      <c r="D36" s="221"/>
      <c r="E36" s="221"/>
      <c r="F36" s="221"/>
      <c r="G36" s="221"/>
      <c r="H36" s="221"/>
      <c r="I36" s="221"/>
      <c r="J36" s="221"/>
      <c r="K36" s="221"/>
    </row>
    <row r="37" spans="1:11" s="155" customFormat="1" ht="217.5" hidden="1" customHeight="1" x14ac:dyDescent="0.2">
      <c r="A37" s="184" t="s">
        <v>208</v>
      </c>
      <c r="D37" s="221"/>
      <c r="E37" s="221"/>
      <c r="F37" s="221"/>
      <c r="G37" s="221"/>
      <c r="H37" s="221"/>
      <c r="I37" s="221"/>
      <c r="J37" s="221"/>
      <c r="K37" s="221"/>
    </row>
    <row r="38" spans="1:11" s="155" customFormat="1" ht="13.5" hidden="1" customHeight="1" x14ac:dyDescent="0.2">
      <c r="A38" s="138"/>
      <c r="D38" s="221"/>
      <c r="E38" s="221"/>
      <c r="F38" s="221"/>
      <c r="G38" s="221"/>
      <c r="H38" s="221"/>
      <c r="I38" s="221"/>
      <c r="J38" s="221"/>
      <c r="K38" s="221"/>
    </row>
    <row r="39" spans="1:11" hidden="1" x14ac:dyDescent="0.2">
      <c r="A39" s="145"/>
    </row>
    <row r="40" spans="1:11" hidden="1" x14ac:dyDescent="0.2">
      <c r="A40" s="146"/>
    </row>
    <row r="41" spans="1:11" hidden="1" x14ac:dyDescent="0.2"/>
    <row r="42" spans="1:11" hidden="1" x14ac:dyDescent="0.2"/>
    <row r="43" spans="1:11" s="11" customFormat="1" ht="50.25" hidden="1" customHeight="1" x14ac:dyDescent="0.2">
      <c r="D43" s="220"/>
      <c r="E43" s="220"/>
      <c r="F43" s="220"/>
      <c r="G43" s="220"/>
      <c r="H43" s="220"/>
      <c r="I43" s="220"/>
      <c r="J43" s="220"/>
      <c r="K43" s="220"/>
    </row>
    <row r="44" spans="1:11" x14ac:dyDescent="0.2">
      <c r="A44" s="13"/>
    </row>
    <row r="45" spans="1:11" x14ac:dyDescent="0.2">
      <c r="A45" s="139" t="s">
        <v>65</v>
      </c>
    </row>
    <row r="46" spans="1:11" ht="108" customHeight="1" x14ac:dyDescent="0.2">
      <c r="A46" s="152" t="s">
        <v>283</v>
      </c>
    </row>
    <row r="47" spans="1:11" x14ac:dyDescent="0.2">
      <c r="A47" s="133"/>
    </row>
    <row r="48" spans="1:11" x14ac:dyDescent="0.2">
      <c r="A48" s="143"/>
    </row>
    <row r="49" spans="1:1" x14ac:dyDescent="0.2">
      <c r="A49" s="143"/>
    </row>
    <row r="50" spans="1:1" x14ac:dyDescent="0.2">
      <c r="A50" s="143"/>
    </row>
    <row r="51" spans="1:1" x14ac:dyDescent="0.2">
      <c r="A51" s="143"/>
    </row>
    <row r="52" spans="1:1" x14ac:dyDescent="0.2">
      <c r="A52" s="143"/>
    </row>
    <row r="53" spans="1:1" x14ac:dyDescent="0.2">
      <c r="A53" s="143"/>
    </row>
    <row r="54" spans="1:1" x14ac:dyDescent="0.2">
      <c r="A54" s="143"/>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8"/>
  <sheetViews>
    <sheetView workbookViewId="0">
      <pane xSplit="1" topLeftCell="B1" activePane="topRight" state="frozen"/>
      <selection activeCell="A10" sqref="A10"/>
      <selection pane="topRight" activeCell="V8" sqref="V8"/>
    </sheetView>
  </sheetViews>
  <sheetFormatPr defaultColWidth="10.140625" defaultRowHeight="12.75" x14ac:dyDescent="0.2"/>
  <cols>
    <col min="1" max="1" width="45.28515625" style="5" customWidth="1"/>
    <col min="3" max="3" width="10.140625" customWidth="1"/>
    <col min="4" max="6" width="10.140625" style="133" customWidth="1"/>
    <col min="7" max="11" width="10.140625" style="133" hidden="1" customWidth="1"/>
    <col min="12" max="14" width="10.140625" hidden="1" customWidth="1"/>
    <col min="15" max="17" width="0" hidden="1" customWidth="1"/>
  </cols>
  <sheetData>
    <row r="1" spans="1:22" ht="24" x14ac:dyDescent="0.2">
      <c r="A1" s="47" t="s">
        <v>50</v>
      </c>
    </row>
    <row r="2" spans="1:22" s="11" customFormat="1" ht="24" customHeight="1" x14ac:dyDescent="0.2">
      <c r="A2" s="135" t="s">
        <v>166</v>
      </c>
      <c r="D2" s="220"/>
      <c r="E2" s="220"/>
      <c r="F2" s="220"/>
      <c r="G2" s="220"/>
      <c r="H2" s="220"/>
      <c r="I2" s="220"/>
      <c r="J2" s="220"/>
      <c r="K2" s="220"/>
    </row>
    <row r="3" spans="1:22" s="11" customFormat="1" ht="12.75" customHeight="1" x14ac:dyDescent="0.2">
      <c r="A3" s="132" t="s">
        <v>287</v>
      </c>
      <c r="D3" s="220"/>
      <c r="E3" s="220"/>
      <c r="F3" s="220"/>
      <c r="G3" s="220"/>
      <c r="H3" s="220"/>
      <c r="I3" s="220"/>
      <c r="J3" s="220"/>
      <c r="K3" s="220"/>
    </row>
    <row r="4" spans="1:22" ht="21.75" customHeight="1" x14ac:dyDescent="0.2">
      <c r="A4" s="160" t="s">
        <v>52</v>
      </c>
      <c r="B4" s="148">
        <f>'BAR BB| Open rates'!B3</f>
        <v>45700</v>
      </c>
      <c r="C4" s="148">
        <f>'BAR BB| Open rates'!C3</f>
        <v>45701</v>
      </c>
      <c r="D4" s="148">
        <f>'BAR BB| Open rates'!D3</f>
        <v>45702</v>
      </c>
      <c r="E4" s="148">
        <f>'BAR BB| Open rates'!E3</f>
        <v>45703</v>
      </c>
      <c r="F4" s="148">
        <f>'BAR BB| Open rates'!F3</f>
        <v>45708</v>
      </c>
      <c r="G4" s="148">
        <f>'BAR BB| Open rates'!G3</f>
        <v>45709</v>
      </c>
      <c r="H4" s="148">
        <f>'BAR BB| Open rates'!H3</f>
        <v>45710</v>
      </c>
      <c r="I4" s="148">
        <f>'BAR BB| Open rates'!I3</f>
        <v>45711</v>
      </c>
      <c r="J4" s="148">
        <f>'BAR BB| Open rates'!J3</f>
        <v>45712</v>
      </c>
      <c r="K4" s="148">
        <f>'BAR BB| Open rates'!K3</f>
        <v>45713</v>
      </c>
      <c r="L4" s="148">
        <f>'BAR BB| Open rates'!L3</f>
        <v>45714</v>
      </c>
      <c r="M4" s="148">
        <f>'BAR BB| Open rates'!M3</f>
        <v>45715</v>
      </c>
      <c r="N4" s="148">
        <f>'BAR BB| Open rates'!N3</f>
        <v>45717</v>
      </c>
      <c r="O4" s="148">
        <f>'BAR BB| Open rates'!O3</f>
        <v>45719</v>
      </c>
      <c r="P4" s="148">
        <f>'BAR BB| Open rates'!P3</f>
        <v>45723</v>
      </c>
      <c r="Q4" s="148">
        <f>'BAR BB| Open rates'!Q3</f>
        <v>45725</v>
      </c>
      <c r="R4" s="148">
        <f>'BAR BB| Open rates'!R3</f>
        <v>45727</v>
      </c>
      <c r="S4" s="148">
        <f>'BAR BB| Open rates'!S3</f>
        <v>45732</v>
      </c>
      <c r="T4" s="148">
        <f>'BAR BB| Open rates'!T3</f>
        <v>45737</v>
      </c>
      <c r="U4" s="148">
        <f>'BAR BB| Open rates'!U3</f>
        <v>45739</v>
      </c>
      <c r="V4" s="148">
        <f>'BAR BB| Open rates'!V3</f>
        <v>45746</v>
      </c>
    </row>
    <row r="5" spans="1:22" ht="21.75" customHeight="1" x14ac:dyDescent="0.2">
      <c r="A5" s="160"/>
      <c r="B5" s="148">
        <f>'BAR BB| Open rates'!B4</f>
        <v>45700</v>
      </c>
      <c r="C5" s="148">
        <f>'BAR BB| Open rates'!C4</f>
        <v>45701</v>
      </c>
      <c r="D5" s="148">
        <f>'BAR BB| Open rates'!D4</f>
        <v>45702</v>
      </c>
      <c r="E5" s="148">
        <f>'BAR BB| Open rates'!E4</f>
        <v>45707</v>
      </c>
      <c r="F5" s="148">
        <f>'BAR BB| Open rates'!F4</f>
        <v>45708</v>
      </c>
      <c r="G5" s="148">
        <f>'BAR BB| Open rates'!G4</f>
        <v>45709</v>
      </c>
      <c r="H5" s="148">
        <f>'BAR BB| Open rates'!H4</f>
        <v>45710</v>
      </c>
      <c r="I5" s="148">
        <f>'BAR BB| Open rates'!I4</f>
        <v>45711</v>
      </c>
      <c r="J5" s="148">
        <f>'BAR BB| Open rates'!J4</f>
        <v>45712</v>
      </c>
      <c r="K5" s="148">
        <f>'BAR BB| Open rates'!K4</f>
        <v>45713</v>
      </c>
      <c r="L5" s="148">
        <f>'BAR BB| Open rates'!L4</f>
        <v>45714</v>
      </c>
      <c r="M5" s="148">
        <f>'BAR BB| Open rates'!M4</f>
        <v>45716</v>
      </c>
      <c r="N5" s="148">
        <f>'BAR BB| Open rates'!N4</f>
        <v>45718</v>
      </c>
      <c r="O5" s="148">
        <f>'BAR BB| Open rates'!O4</f>
        <v>45722</v>
      </c>
      <c r="P5" s="148">
        <f>'BAR BB| Open rates'!P4</f>
        <v>45724</v>
      </c>
      <c r="Q5" s="148">
        <f>'BAR BB| Open rates'!Q4</f>
        <v>45726</v>
      </c>
      <c r="R5" s="148">
        <f>'BAR BB| Open rates'!R4</f>
        <v>45731</v>
      </c>
      <c r="S5" s="148">
        <f>'BAR BB| Open rates'!S4</f>
        <v>45736</v>
      </c>
      <c r="T5" s="148">
        <f>'BAR BB| Open rates'!T4</f>
        <v>45738</v>
      </c>
      <c r="U5" s="148">
        <f>'BAR BB| Open rates'!U4</f>
        <v>45745</v>
      </c>
      <c r="V5" s="148">
        <f>'BAR BB| Open rates'!V4</f>
        <v>45747</v>
      </c>
    </row>
    <row r="6" spans="1:22" s="11" customFormat="1" ht="12.75" customHeight="1" x14ac:dyDescent="0.2">
      <c r="A6" s="33" t="s">
        <v>53</v>
      </c>
      <c r="B6" s="136"/>
      <c r="C6" s="136"/>
      <c r="D6" s="136"/>
      <c r="E6" s="136"/>
      <c r="F6" s="136"/>
      <c r="G6" s="136"/>
      <c r="H6" s="136"/>
      <c r="I6" s="136"/>
      <c r="J6" s="136"/>
      <c r="K6" s="136"/>
      <c r="L6" s="136"/>
      <c r="M6" s="136"/>
      <c r="N6" s="136"/>
      <c r="O6" s="136"/>
      <c r="P6" s="136"/>
      <c r="Q6" s="136"/>
      <c r="R6" s="136"/>
      <c r="S6" s="136"/>
      <c r="T6" s="136"/>
      <c r="U6" s="136"/>
      <c r="V6" s="136"/>
    </row>
    <row r="7" spans="1:22" s="11" customFormat="1" ht="12.75" customHeight="1" x14ac:dyDescent="0.2">
      <c r="A7" s="42">
        <v>1</v>
      </c>
      <c r="B7" s="84">
        <f>'BAR BB| Open rates'!B6*0.9*0.9</f>
        <v>22599</v>
      </c>
      <c r="C7" s="84">
        <f>'BAR BB| Open rates'!C6*0.9*0.9</f>
        <v>22599</v>
      </c>
      <c r="D7" s="84">
        <f>'BAR BB| Open rates'!D6*0.9*0.9</f>
        <v>22599</v>
      </c>
      <c r="E7" s="84">
        <f>'BAR BB| Open rates'!E6*0.9*0.9</f>
        <v>22599</v>
      </c>
      <c r="F7" s="84">
        <f>'BAR BB| Open rates'!F6*0.9*0.9</f>
        <v>22599</v>
      </c>
      <c r="G7" s="84">
        <f>'BAR BB| Open rates'!G6*0.9*0.9</f>
        <v>22599</v>
      </c>
      <c r="H7" s="84">
        <f>'BAR BB| Open rates'!H6*0.9*0.9</f>
        <v>19359</v>
      </c>
      <c r="I7" s="84">
        <f>'BAR BB| Open rates'!I6*0.9*0.9</f>
        <v>18549</v>
      </c>
      <c r="J7" s="84">
        <f>'BAR BB| Open rates'!J6*0.9*0.9</f>
        <v>19359</v>
      </c>
      <c r="K7" s="84">
        <f>'BAR BB| Open rates'!K6*0.9*0.9</f>
        <v>19359</v>
      </c>
      <c r="L7" s="84">
        <f>'BAR BB| Open rates'!L6*0.9*0.9</f>
        <v>15309</v>
      </c>
      <c r="M7" s="84">
        <f>'BAR BB| Open rates'!M6*0.9*0.9</f>
        <v>17739</v>
      </c>
      <c r="N7" s="84">
        <f>'BAR BB| Open rates'!N6*0.9*0.9</f>
        <v>17739</v>
      </c>
      <c r="O7" s="84">
        <f>'BAR BB| Open rates'!O6*0.9*0.9</f>
        <v>12879</v>
      </c>
      <c r="P7" s="84">
        <f>'BAR BB| Open rates'!P6*0.9*0.9</f>
        <v>12879</v>
      </c>
      <c r="Q7" s="84">
        <f>'BAR BB| Open rates'!Q6*0.9*0.9</f>
        <v>9639</v>
      </c>
      <c r="R7" s="84">
        <f>'BAR BB| Open rates'!R6*0.9*0.9</f>
        <v>9639</v>
      </c>
      <c r="S7" s="84">
        <f>'BAR BB| Open rates'!S6*0.9*0.9</f>
        <v>7371</v>
      </c>
      <c r="T7" s="84">
        <f>'BAR BB| Open rates'!T6*0.9*0.9</f>
        <v>9639</v>
      </c>
      <c r="U7" s="84">
        <f>'BAR BB| Open rates'!U6*0.9*0.9</f>
        <v>7371</v>
      </c>
      <c r="V7" s="84">
        <f>'BAR BB| Open rates'!V6*0.9*0.9</f>
        <v>6399</v>
      </c>
    </row>
    <row r="8" spans="1:22" s="11" customFormat="1" ht="12.75" customHeight="1" x14ac:dyDescent="0.2">
      <c r="A8" s="42">
        <v>2</v>
      </c>
      <c r="B8" s="84">
        <f>'BAR BB| Open rates'!B7*0.9*0.9</f>
        <v>23814</v>
      </c>
      <c r="C8" s="84">
        <f>'BAR BB| Open rates'!C7*0.9*0.9</f>
        <v>23814</v>
      </c>
      <c r="D8" s="84">
        <f>'BAR BB| Open rates'!D7*0.9*0.9</f>
        <v>23814</v>
      </c>
      <c r="E8" s="84">
        <f>'BAR BB| Open rates'!E7*0.9*0.9</f>
        <v>23814</v>
      </c>
      <c r="F8" s="84">
        <f>'BAR BB| Open rates'!F7*0.9*0.9</f>
        <v>23814</v>
      </c>
      <c r="G8" s="84">
        <f>'BAR BB| Open rates'!G7*0.9*0.9</f>
        <v>23814</v>
      </c>
      <c r="H8" s="84">
        <f>'BAR BB| Open rates'!H7*0.9*0.9</f>
        <v>20574</v>
      </c>
      <c r="I8" s="84">
        <f>'BAR BB| Open rates'!I7*0.9*0.9</f>
        <v>19764</v>
      </c>
      <c r="J8" s="84">
        <f>'BAR BB| Open rates'!J7*0.9*0.9</f>
        <v>20574</v>
      </c>
      <c r="K8" s="84">
        <f>'BAR BB| Open rates'!K7*0.9*0.9</f>
        <v>20574</v>
      </c>
      <c r="L8" s="84">
        <f>'BAR BB| Open rates'!L7*0.9*0.9</f>
        <v>16524</v>
      </c>
      <c r="M8" s="84">
        <f>'BAR BB| Open rates'!M7*0.9*0.9</f>
        <v>18954</v>
      </c>
      <c r="N8" s="84">
        <f>'BAR BB| Open rates'!N7*0.9*0.9</f>
        <v>18954</v>
      </c>
      <c r="O8" s="84">
        <f>'BAR BB| Open rates'!O7*0.9*0.9</f>
        <v>14094</v>
      </c>
      <c r="P8" s="84">
        <f>'BAR BB| Open rates'!P7*0.9*0.9</f>
        <v>14094</v>
      </c>
      <c r="Q8" s="84">
        <f>'BAR BB| Open rates'!Q7*0.9*0.9</f>
        <v>10854</v>
      </c>
      <c r="R8" s="84">
        <f>'BAR BB| Open rates'!R7*0.9*0.9</f>
        <v>10854</v>
      </c>
      <c r="S8" s="84">
        <f>'BAR BB| Open rates'!S7*0.9*0.9</f>
        <v>8586</v>
      </c>
      <c r="T8" s="84">
        <f>'BAR BB| Open rates'!T7*0.9*0.9</f>
        <v>10854</v>
      </c>
      <c r="U8" s="84">
        <f>'BAR BB| Open rates'!U7*0.9*0.9</f>
        <v>8586</v>
      </c>
      <c r="V8" s="84">
        <f>'BAR BB| Open rates'!V7*0.9*0.9</f>
        <v>7614</v>
      </c>
    </row>
    <row r="9" spans="1:22"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row>
    <row r="10" spans="1:22" s="11" customFormat="1" ht="12.75" customHeight="1" x14ac:dyDescent="0.2">
      <c r="A10" s="42">
        <v>1</v>
      </c>
      <c r="B10" s="84">
        <f>'BAR BB| Open rates'!B9*0.9*0.9</f>
        <v>27459</v>
      </c>
      <c r="C10" s="84">
        <f>'BAR BB| Open rates'!C9*0.9*0.9</f>
        <v>27459</v>
      </c>
      <c r="D10" s="84">
        <f>'BAR BB| Open rates'!D9*0.9*0.9</f>
        <v>27459</v>
      </c>
      <c r="E10" s="84">
        <f>'BAR BB| Open rates'!E9*0.9*0.9</f>
        <v>27459</v>
      </c>
      <c r="F10" s="84">
        <f>'BAR BB| Open rates'!F9*0.9*0.9</f>
        <v>27459</v>
      </c>
      <c r="G10" s="84">
        <f>'BAR BB| Open rates'!G9*0.9*0.9</f>
        <v>27459</v>
      </c>
      <c r="H10" s="84">
        <f>'BAR BB| Open rates'!H9*0.9*0.9</f>
        <v>24219</v>
      </c>
      <c r="I10" s="84">
        <f>'BAR BB| Open rates'!I9*0.9*0.9</f>
        <v>23409</v>
      </c>
      <c r="J10" s="84">
        <f>'BAR BB| Open rates'!J9*0.9*0.9</f>
        <v>24219</v>
      </c>
      <c r="K10" s="84">
        <f>'BAR BB| Open rates'!K9*0.9*0.9</f>
        <v>22599</v>
      </c>
      <c r="L10" s="84">
        <f>'BAR BB| Open rates'!L9*0.9*0.9</f>
        <v>18549</v>
      </c>
      <c r="M10" s="84">
        <f>'BAR BB| Open rates'!M9*0.9*0.9</f>
        <v>20979</v>
      </c>
      <c r="N10" s="84">
        <f>'BAR BB| Open rates'!N9*0.9*0.9</f>
        <v>20979</v>
      </c>
      <c r="O10" s="84">
        <f>'BAR BB| Open rates'!O9*0.9*0.9</f>
        <v>16119</v>
      </c>
      <c r="P10" s="84">
        <f>'BAR BB| Open rates'!P9*0.9*0.9</f>
        <v>16119</v>
      </c>
      <c r="Q10" s="84">
        <f>'BAR BB| Open rates'!Q9*0.9*0.9</f>
        <v>12879</v>
      </c>
      <c r="R10" s="84">
        <f>'BAR BB| Open rates'!R9*0.9*0.9</f>
        <v>12879</v>
      </c>
      <c r="S10" s="84">
        <f>'BAR BB| Open rates'!S9*0.9*0.9</f>
        <v>10611</v>
      </c>
      <c r="T10" s="84">
        <f>'BAR BB| Open rates'!T9*0.9*0.9</f>
        <v>12879</v>
      </c>
      <c r="U10" s="84">
        <f>'BAR BB| Open rates'!U9*0.9*0.9</f>
        <v>10611</v>
      </c>
      <c r="V10" s="84">
        <f>'BAR BB| Open rates'!V9*0.9*0.9</f>
        <v>9639</v>
      </c>
    </row>
    <row r="11" spans="1:22" s="11" customFormat="1" ht="12.75" customHeight="1" x14ac:dyDescent="0.2">
      <c r="A11" s="42">
        <v>2</v>
      </c>
      <c r="B11" s="84">
        <f>'BAR BB| Open rates'!B10*0.9*0.9</f>
        <v>28674</v>
      </c>
      <c r="C11" s="84">
        <f>'BAR BB| Open rates'!C10*0.9*0.9</f>
        <v>28674</v>
      </c>
      <c r="D11" s="84">
        <f>'BAR BB| Open rates'!D10*0.9*0.9</f>
        <v>28674</v>
      </c>
      <c r="E11" s="84">
        <f>'BAR BB| Open rates'!E10*0.9*0.9</f>
        <v>28674</v>
      </c>
      <c r="F11" s="84">
        <f>'BAR BB| Open rates'!F10*0.9*0.9</f>
        <v>28674</v>
      </c>
      <c r="G11" s="84">
        <f>'BAR BB| Open rates'!G10*0.9*0.9</f>
        <v>28674</v>
      </c>
      <c r="H11" s="84">
        <f>'BAR BB| Open rates'!H10*0.9*0.9</f>
        <v>25434</v>
      </c>
      <c r="I11" s="84">
        <f>'BAR BB| Open rates'!I10*0.9*0.9</f>
        <v>24624</v>
      </c>
      <c r="J11" s="84">
        <f>'BAR BB| Open rates'!J10*0.9*0.9</f>
        <v>25434</v>
      </c>
      <c r="K11" s="84">
        <f>'BAR BB| Open rates'!K10*0.9*0.9</f>
        <v>23814</v>
      </c>
      <c r="L11" s="84">
        <f>'BAR BB| Open rates'!L10*0.9*0.9</f>
        <v>19764</v>
      </c>
      <c r="M11" s="84">
        <f>'BAR BB| Open rates'!M10*0.9*0.9</f>
        <v>22194</v>
      </c>
      <c r="N11" s="84">
        <f>'BAR BB| Open rates'!N10*0.9*0.9</f>
        <v>22194</v>
      </c>
      <c r="O11" s="84">
        <f>'BAR BB| Open rates'!O10*0.9*0.9</f>
        <v>17334</v>
      </c>
      <c r="P11" s="84">
        <f>'BAR BB| Open rates'!P10*0.9*0.9</f>
        <v>17334</v>
      </c>
      <c r="Q11" s="84">
        <f>'BAR BB| Open rates'!Q10*0.9*0.9</f>
        <v>14094</v>
      </c>
      <c r="R11" s="84">
        <f>'BAR BB| Open rates'!R10*0.9*0.9</f>
        <v>14094</v>
      </c>
      <c r="S11" s="84">
        <f>'BAR BB| Open rates'!S10*0.9*0.9</f>
        <v>11826</v>
      </c>
      <c r="T11" s="84">
        <f>'BAR BB| Open rates'!T10*0.9*0.9</f>
        <v>14094</v>
      </c>
      <c r="U11" s="84">
        <f>'BAR BB| Open rates'!U10*0.9*0.9</f>
        <v>11826</v>
      </c>
      <c r="V11" s="84">
        <f>'BAR BB| Open rates'!V10*0.9*0.9</f>
        <v>10854</v>
      </c>
    </row>
    <row r="12" spans="1:22"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row>
    <row r="13" spans="1:22" s="11" customFormat="1" ht="12.75" customHeight="1" x14ac:dyDescent="0.2">
      <c r="A13" s="42">
        <v>1</v>
      </c>
      <c r="B13" s="84">
        <f>'BAR BB| Open rates'!B12*0.9*0.9</f>
        <v>29889</v>
      </c>
      <c r="C13" s="84">
        <f>'BAR BB| Open rates'!C12*0.9*0.9</f>
        <v>29889</v>
      </c>
      <c r="D13" s="84">
        <f>'BAR BB| Open rates'!D12*0.9*0.9</f>
        <v>29889</v>
      </c>
      <c r="E13" s="84">
        <f>'BAR BB| Open rates'!E12*0.9*0.9</f>
        <v>29889</v>
      </c>
      <c r="F13" s="84">
        <f>'BAR BB| Open rates'!F12*0.9*0.9</f>
        <v>29889</v>
      </c>
      <c r="G13" s="84">
        <f>'BAR BB| Open rates'!G12*0.9*0.9</f>
        <v>29889</v>
      </c>
      <c r="H13" s="84">
        <f>'BAR BB| Open rates'!H12*0.9*0.9</f>
        <v>26649</v>
      </c>
      <c r="I13" s="84">
        <f>'BAR BB| Open rates'!I12*0.9*0.9</f>
        <v>25839</v>
      </c>
      <c r="J13" s="84">
        <f>'BAR BB| Open rates'!J12*0.9*0.9</f>
        <v>26649</v>
      </c>
      <c r="K13" s="84">
        <f>'BAR BB| Open rates'!K12*0.9*0.9</f>
        <v>24705</v>
      </c>
      <c r="L13" s="84">
        <f>'BAR BB| Open rates'!L12*0.9*0.9</f>
        <v>20655</v>
      </c>
      <c r="M13" s="84">
        <f>'BAR BB| Open rates'!M12*0.9*0.9</f>
        <v>23085</v>
      </c>
      <c r="N13" s="84">
        <f>'BAR BB| Open rates'!N12*0.9*0.9</f>
        <v>23085</v>
      </c>
      <c r="O13" s="84">
        <f>'BAR BB| Open rates'!O12*0.9*0.9</f>
        <v>18225</v>
      </c>
      <c r="P13" s="84">
        <f>'BAR BB| Open rates'!P12*0.9*0.9</f>
        <v>18225</v>
      </c>
      <c r="Q13" s="84">
        <f>'BAR BB| Open rates'!Q12*0.9*0.9</f>
        <v>14985</v>
      </c>
      <c r="R13" s="84">
        <f>'BAR BB| Open rates'!R12*0.9*0.9</f>
        <v>14985</v>
      </c>
      <c r="S13" s="84">
        <f>'BAR BB| Open rates'!S12*0.9*0.9</f>
        <v>12717</v>
      </c>
      <c r="T13" s="84">
        <f>'BAR BB| Open rates'!T12*0.9*0.9</f>
        <v>14985</v>
      </c>
      <c r="U13" s="84">
        <f>'BAR BB| Open rates'!U12*0.9*0.9</f>
        <v>12717</v>
      </c>
      <c r="V13" s="84">
        <f>'BAR BB| Open rates'!V12*0.9*0.9</f>
        <v>11745</v>
      </c>
    </row>
    <row r="14" spans="1:22" s="11" customFormat="1" ht="12.75" customHeight="1" x14ac:dyDescent="0.2">
      <c r="A14" s="167">
        <v>2</v>
      </c>
      <c r="B14" s="84">
        <f>'BAR BB| Open rates'!B13*0.9*0.9</f>
        <v>31104</v>
      </c>
      <c r="C14" s="84">
        <f>'BAR BB| Open rates'!C13*0.9*0.9</f>
        <v>31104</v>
      </c>
      <c r="D14" s="84">
        <f>'BAR BB| Open rates'!D13*0.9*0.9</f>
        <v>31104</v>
      </c>
      <c r="E14" s="84">
        <f>'BAR BB| Open rates'!E13*0.9*0.9</f>
        <v>31104</v>
      </c>
      <c r="F14" s="84">
        <f>'BAR BB| Open rates'!F13*0.9*0.9</f>
        <v>31104</v>
      </c>
      <c r="G14" s="84">
        <f>'BAR BB| Open rates'!G13*0.9*0.9</f>
        <v>31104</v>
      </c>
      <c r="H14" s="84">
        <f>'BAR BB| Open rates'!H13*0.9*0.9</f>
        <v>27864</v>
      </c>
      <c r="I14" s="84">
        <f>'BAR BB| Open rates'!I13*0.9*0.9</f>
        <v>27054</v>
      </c>
      <c r="J14" s="84">
        <f>'BAR BB| Open rates'!J13*0.9*0.9</f>
        <v>27864</v>
      </c>
      <c r="K14" s="84">
        <f>'BAR BB| Open rates'!K13*0.9*0.9</f>
        <v>25920</v>
      </c>
      <c r="L14" s="84">
        <f>'BAR BB| Open rates'!L13*0.9*0.9</f>
        <v>21870</v>
      </c>
      <c r="M14" s="84">
        <f>'BAR BB| Open rates'!M13*0.9*0.9</f>
        <v>24300</v>
      </c>
      <c r="N14" s="84">
        <f>'BAR BB| Open rates'!N13*0.9*0.9</f>
        <v>24300</v>
      </c>
      <c r="O14" s="84">
        <f>'BAR BB| Open rates'!O13*0.9*0.9</f>
        <v>19440</v>
      </c>
      <c r="P14" s="84">
        <f>'BAR BB| Open rates'!P13*0.9*0.9</f>
        <v>19440</v>
      </c>
      <c r="Q14" s="84">
        <f>'BAR BB| Open rates'!Q13*0.9*0.9</f>
        <v>16200</v>
      </c>
      <c r="R14" s="84">
        <f>'BAR BB| Open rates'!R13*0.9*0.9</f>
        <v>16200</v>
      </c>
      <c r="S14" s="84">
        <f>'BAR BB| Open rates'!S13*0.9*0.9</f>
        <v>13932</v>
      </c>
      <c r="T14" s="84">
        <f>'BAR BB| Open rates'!T13*0.9*0.9</f>
        <v>16200</v>
      </c>
      <c r="U14" s="84">
        <f>'BAR BB| Open rates'!U13*0.9*0.9</f>
        <v>13932</v>
      </c>
      <c r="V14" s="84">
        <f>'BAR BB| Open rates'!V13*0.9*0.9</f>
        <v>12960</v>
      </c>
    </row>
    <row r="15" spans="1:22" x14ac:dyDescent="0.2">
      <c r="A15" s="223" t="s">
        <v>157</v>
      </c>
      <c r="D15"/>
      <c r="E15"/>
      <c r="F15"/>
      <c r="G15"/>
      <c r="H15"/>
      <c r="I15"/>
      <c r="J15"/>
      <c r="K15"/>
    </row>
    <row r="16" spans="1:22" x14ac:dyDescent="0.2">
      <c r="A16" s="223"/>
      <c r="D16"/>
      <c r="E16"/>
      <c r="F16"/>
      <c r="G16"/>
      <c r="H16"/>
      <c r="I16"/>
      <c r="J16"/>
      <c r="K16"/>
    </row>
    <row r="17" spans="1:11" ht="13.5" thickBot="1" x14ac:dyDescent="0.25">
      <c r="A17" s="123"/>
      <c r="D17"/>
      <c r="E17"/>
      <c r="F17"/>
      <c r="G17"/>
      <c r="H17"/>
      <c r="I17"/>
      <c r="J17"/>
      <c r="K17"/>
    </row>
    <row r="18" spans="1:11" s="11" customFormat="1" ht="251.25" customHeight="1" thickBot="1" x14ac:dyDescent="0.25">
      <c r="A18" s="209" t="s">
        <v>284</v>
      </c>
      <c r="D18" s="220"/>
      <c r="E18" s="220"/>
      <c r="F18" s="220"/>
      <c r="G18" s="220"/>
      <c r="H18" s="220"/>
      <c r="I18" s="220"/>
      <c r="J18" s="220"/>
      <c r="K18" s="220"/>
    </row>
    <row r="19" spans="1:11" s="11" customFormat="1" ht="12.75" customHeight="1" x14ac:dyDescent="0.2">
      <c r="D19" s="220"/>
      <c r="E19" s="220"/>
      <c r="F19" s="220"/>
      <c r="G19" s="220"/>
      <c r="H19" s="220"/>
      <c r="I19" s="220"/>
      <c r="J19" s="220"/>
      <c r="K19" s="220"/>
    </row>
    <row r="20" spans="1:11" x14ac:dyDescent="0.2">
      <c r="A20" s="156" t="s">
        <v>80</v>
      </c>
    </row>
    <row r="21" spans="1:11" ht="25.5" customHeight="1" x14ac:dyDescent="0.2">
      <c r="A21" s="150" t="s">
        <v>280</v>
      </c>
    </row>
    <row r="22" spans="1:11" ht="49.5" customHeight="1" x14ac:dyDescent="0.2">
      <c r="A22" s="150" t="s">
        <v>281</v>
      </c>
    </row>
    <row r="23" spans="1:11" ht="12.75" customHeight="1" x14ac:dyDescent="0.2">
      <c r="A23"/>
    </row>
    <row r="24" spans="1:11" x14ac:dyDescent="0.2">
      <c r="A24" s="137" t="s">
        <v>58</v>
      </c>
    </row>
    <row r="25" spans="1:11" s="155" customFormat="1" ht="35.25" customHeight="1" x14ac:dyDescent="0.2">
      <c r="A25" s="138" t="s">
        <v>163</v>
      </c>
      <c r="D25" s="221"/>
      <c r="E25" s="221"/>
      <c r="F25" s="221"/>
      <c r="G25" s="221"/>
      <c r="H25" s="221"/>
      <c r="I25" s="221"/>
      <c r="J25" s="221"/>
      <c r="K25" s="221"/>
    </row>
    <row r="26" spans="1:11" s="155" customFormat="1" ht="35.25" customHeight="1" x14ac:dyDescent="0.2">
      <c r="A26" s="150" t="s">
        <v>188</v>
      </c>
      <c r="D26" s="221"/>
      <c r="E26" s="221"/>
      <c r="F26" s="221"/>
      <c r="G26" s="221"/>
      <c r="H26" s="221"/>
      <c r="I26" s="221"/>
      <c r="J26" s="221"/>
      <c r="K26" s="221"/>
    </row>
    <row r="27" spans="1:11" s="155" customFormat="1" ht="35.25" customHeight="1" x14ac:dyDescent="0.2">
      <c r="A27" s="138" t="s">
        <v>164</v>
      </c>
      <c r="D27" s="221"/>
      <c r="E27" s="221"/>
      <c r="F27" s="221"/>
      <c r="G27" s="221"/>
      <c r="H27" s="221"/>
      <c r="I27" s="221"/>
      <c r="J27" s="221"/>
      <c r="K27" s="221"/>
    </row>
    <row r="28" spans="1:11" s="155" customFormat="1" ht="13.5" customHeight="1" x14ac:dyDescent="0.2">
      <c r="A28" s="138" t="s">
        <v>165</v>
      </c>
      <c r="D28" s="221"/>
      <c r="E28" s="221"/>
      <c r="F28" s="221"/>
      <c r="G28" s="221"/>
      <c r="H28" s="221"/>
      <c r="I28" s="221"/>
      <c r="J28" s="221"/>
      <c r="K28" s="221"/>
    </row>
    <row r="29" spans="1:11" s="155" customFormat="1" ht="35.25" customHeight="1" x14ac:dyDescent="0.2">
      <c r="A29" s="138" t="s">
        <v>162</v>
      </c>
      <c r="D29" s="221"/>
      <c r="E29" s="221"/>
      <c r="F29" s="221"/>
      <c r="G29" s="221"/>
      <c r="H29" s="221"/>
      <c r="I29" s="221"/>
      <c r="J29" s="221"/>
      <c r="K29" s="221"/>
    </row>
    <row r="30" spans="1:11" ht="24" x14ac:dyDescent="0.2">
      <c r="A30" s="145" t="s">
        <v>173</v>
      </c>
    </row>
    <row r="31" spans="1:11" s="155" customFormat="1" ht="26.25" customHeight="1" x14ac:dyDescent="0.2">
      <c r="A31" s="157"/>
      <c r="D31" s="221"/>
      <c r="E31" s="221"/>
      <c r="F31" s="221"/>
      <c r="G31" s="221"/>
      <c r="H31" s="221"/>
      <c r="I31" s="221"/>
      <c r="J31" s="221"/>
      <c r="K31" s="221"/>
    </row>
    <row r="32" spans="1:11" s="155" customFormat="1" ht="12" customHeight="1" x14ac:dyDescent="0.2">
      <c r="A32" s="157"/>
      <c r="D32" s="221"/>
      <c r="E32" s="221"/>
      <c r="F32" s="221"/>
      <c r="G32" s="221"/>
      <c r="H32" s="221"/>
      <c r="I32" s="221"/>
      <c r="J32" s="221"/>
      <c r="K32" s="221"/>
    </row>
    <row r="33" spans="1:11" s="155" customFormat="1" ht="198.75" customHeight="1" x14ac:dyDescent="0.2">
      <c r="A33" s="184" t="s">
        <v>208</v>
      </c>
      <c r="D33" s="221"/>
      <c r="E33" s="221"/>
      <c r="F33" s="221"/>
      <c r="G33" s="221"/>
      <c r="H33" s="221"/>
      <c r="I33" s="221"/>
      <c r="J33" s="221"/>
      <c r="K33" s="221"/>
    </row>
    <row r="34" spans="1:11" x14ac:dyDescent="0.2">
      <c r="A34" s="146"/>
    </row>
    <row r="35" spans="1:11" ht="24" x14ac:dyDescent="0.2">
      <c r="A35" s="156" t="s">
        <v>92</v>
      </c>
    </row>
    <row r="36" spans="1:11" ht="40.5" hidden="1" customHeight="1" x14ac:dyDescent="0.2">
      <c r="A36" s="210" t="s">
        <v>222</v>
      </c>
    </row>
    <row r="37" spans="1:11" s="11" customFormat="1" ht="24" customHeight="1" x14ac:dyDescent="0.2">
      <c r="A37" s="144" t="s">
        <v>282</v>
      </c>
      <c r="D37" s="220"/>
      <c r="E37" s="220"/>
      <c r="F37" s="220"/>
      <c r="G37" s="220"/>
      <c r="H37" s="220"/>
      <c r="I37" s="220"/>
      <c r="J37" s="220"/>
      <c r="K37" s="220"/>
    </row>
    <row r="38" spans="1:11" x14ac:dyDescent="0.2">
      <c r="A38" s="13"/>
    </row>
    <row r="39" spans="1:11" x14ac:dyDescent="0.2">
      <c r="A39" s="139" t="s">
        <v>65</v>
      </c>
    </row>
    <row r="40" spans="1:11" ht="98.25" customHeight="1" x14ac:dyDescent="0.2">
      <c r="A40" s="152" t="s">
        <v>283</v>
      </c>
    </row>
    <row r="41" spans="1:11" x14ac:dyDescent="0.2">
      <c r="A41" s="133"/>
    </row>
    <row r="42" spans="1:11" x14ac:dyDescent="0.2">
      <c r="A42" s="143"/>
    </row>
    <row r="43" spans="1:11" x14ac:dyDescent="0.2">
      <c r="A43" s="143"/>
    </row>
    <row r="44" spans="1:11" x14ac:dyDescent="0.2">
      <c r="A44" s="143"/>
    </row>
    <row r="45" spans="1:11" x14ac:dyDescent="0.2">
      <c r="A45" s="143"/>
    </row>
    <row r="46" spans="1:11" x14ac:dyDescent="0.2">
      <c r="A46" s="143"/>
    </row>
    <row r="47" spans="1:11" x14ac:dyDescent="0.2">
      <c r="A47" s="143"/>
    </row>
    <row r="48" spans="1:11" x14ac:dyDescent="0.2">
      <c r="A48" s="143"/>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5:A16"/>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8"/>
  <sheetViews>
    <sheetView workbookViewId="0">
      <pane xSplit="1" topLeftCell="B1" activePane="topRight" state="frozen"/>
      <selection activeCell="A10" sqref="A10"/>
      <selection pane="topRight" activeCell="A41" sqref="A41"/>
    </sheetView>
  </sheetViews>
  <sheetFormatPr defaultColWidth="10.140625" defaultRowHeight="12.75" x14ac:dyDescent="0.2"/>
  <cols>
    <col min="1" max="1" width="45.28515625" style="5" customWidth="1"/>
    <col min="3" max="3" width="10.140625" customWidth="1"/>
    <col min="4" max="6" width="10.140625" style="133" customWidth="1"/>
    <col min="7" max="11" width="10.140625" style="133" hidden="1" customWidth="1"/>
    <col min="12" max="14" width="10.140625" hidden="1" customWidth="1"/>
    <col min="15" max="17" width="0" hidden="1" customWidth="1"/>
  </cols>
  <sheetData>
    <row r="1" spans="1:22" ht="24" x14ac:dyDescent="0.2">
      <c r="A1" s="47" t="s">
        <v>50</v>
      </c>
    </row>
    <row r="2" spans="1:22" s="11" customFormat="1" ht="24" customHeight="1" x14ac:dyDescent="0.2">
      <c r="A2" s="135" t="s">
        <v>166</v>
      </c>
      <c r="D2" s="220"/>
      <c r="E2" s="220"/>
      <c r="F2" s="220"/>
      <c r="G2" s="220"/>
      <c r="H2" s="220"/>
      <c r="I2" s="220"/>
      <c r="J2" s="220"/>
      <c r="K2" s="220"/>
    </row>
    <row r="3" spans="1:22" s="11" customFormat="1" ht="12.75" customHeight="1" x14ac:dyDescent="0.2">
      <c r="A3" s="132" t="s">
        <v>171</v>
      </c>
      <c r="D3" s="220"/>
      <c r="E3" s="220"/>
      <c r="F3" s="220"/>
      <c r="G3" s="220"/>
      <c r="H3" s="220"/>
      <c r="I3" s="220"/>
      <c r="J3" s="220"/>
      <c r="K3" s="220"/>
    </row>
    <row r="4" spans="1:22" ht="21.75" customHeight="1" x14ac:dyDescent="0.2">
      <c r="A4" s="160" t="s">
        <v>52</v>
      </c>
      <c r="B4" s="222">
        <f>'BAR BB| Open rates'!B3</f>
        <v>45700</v>
      </c>
      <c r="C4" s="222">
        <f>'BAR BB| Open rates'!C3</f>
        <v>45701</v>
      </c>
      <c r="D4" s="222">
        <f>'BAR BB| Open rates'!D3</f>
        <v>45702</v>
      </c>
      <c r="E4" s="222">
        <f>'BAR BB| Open rates'!E3</f>
        <v>45703</v>
      </c>
      <c r="F4" s="222">
        <f>'BAR BB| Open rates'!F3</f>
        <v>45708</v>
      </c>
      <c r="G4" s="148">
        <f>'BAR BB| Open rates'!G3</f>
        <v>45709</v>
      </c>
      <c r="H4" s="148">
        <f>'BAR BB| Open rates'!H3</f>
        <v>45710</v>
      </c>
      <c r="I4" s="148">
        <f>'BAR BB| Open rates'!I3</f>
        <v>45711</v>
      </c>
      <c r="J4" s="148">
        <f>'BAR BB| Open rates'!J3</f>
        <v>45712</v>
      </c>
      <c r="K4" s="148">
        <f>'BAR BB| Open rates'!K3</f>
        <v>45713</v>
      </c>
      <c r="L4" s="148">
        <f>'BAR BB| Open rates'!L3</f>
        <v>45714</v>
      </c>
      <c r="M4" s="148">
        <f>'BAR BB| Open rates'!M3</f>
        <v>45715</v>
      </c>
      <c r="N4" s="148">
        <f>'BAR BB| Open rates'!N3</f>
        <v>45717</v>
      </c>
      <c r="O4" s="148">
        <f>'BAR BB| Open rates'!O3</f>
        <v>45719</v>
      </c>
      <c r="P4" s="148">
        <f>'BAR BB| Open rates'!P3</f>
        <v>45723</v>
      </c>
      <c r="Q4" s="148">
        <f>'BAR BB| Open rates'!Q3</f>
        <v>45725</v>
      </c>
      <c r="R4" s="222">
        <f>'BAR BB| Open rates'!R3</f>
        <v>45727</v>
      </c>
      <c r="S4" s="148">
        <f>'BAR BB| Open rates'!S3</f>
        <v>45732</v>
      </c>
      <c r="T4" s="148">
        <f>'BAR BB| Open rates'!T3</f>
        <v>45737</v>
      </c>
      <c r="U4" s="148">
        <f>'BAR BB| Open rates'!U3</f>
        <v>45739</v>
      </c>
      <c r="V4" s="148">
        <f>'BAR BB| Open rates'!V3</f>
        <v>45746</v>
      </c>
    </row>
    <row r="5" spans="1:22" ht="21.75" customHeight="1" x14ac:dyDescent="0.2">
      <c r="A5" s="160"/>
      <c r="B5" s="222">
        <f>'BAR BB| Open rates'!B4</f>
        <v>45700</v>
      </c>
      <c r="C5" s="222">
        <f>'BAR BB| Open rates'!C4</f>
        <v>45701</v>
      </c>
      <c r="D5" s="222">
        <f>'BAR BB| Open rates'!D4</f>
        <v>45702</v>
      </c>
      <c r="E5" s="222">
        <f>'BAR BB| Open rates'!E4</f>
        <v>45707</v>
      </c>
      <c r="F5" s="222">
        <f>'BAR BB| Open rates'!F4</f>
        <v>45708</v>
      </c>
      <c r="G5" s="148">
        <f>'BAR BB| Open rates'!G4</f>
        <v>45709</v>
      </c>
      <c r="H5" s="148">
        <f>'BAR BB| Open rates'!H4</f>
        <v>45710</v>
      </c>
      <c r="I5" s="148">
        <f>'BAR BB| Open rates'!I4</f>
        <v>45711</v>
      </c>
      <c r="J5" s="148">
        <f>'BAR BB| Open rates'!J4</f>
        <v>45712</v>
      </c>
      <c r="K5" s="148">
        <f>'BAR BB| Open rates'!K4</f>
        <v>45713</v>
      </c>
      <c r="L5" s="148">
        <f>'BAR BB| Open rates'!L4</f>
        <v>45714</v>
      </c>
      <c r="M5" s="148">
        <f>'BAR BB| Open rates'!M4</f>
        <v>45716</v>
      </c>
      <c r="N5" s="148">
        <f>'BAR BB| Open rates'!N4</f>
        <v>45718</v>
      </c>
      <c r="O5" s="148">
        <f>'BAR BB| Open rates'!O4</f>
        <v>45722</v>
      </c>
      <c r="P5" s="148">
        <f>'BAR BB| Open rates'!P4</f>
        <v>45724</v>
      </c>
      <c r="Q5" s="148">
        <f>'BAR BB| Open rates'!Q4</f>
        <v>45726</v>
      </c>
      <c r="R5" s="222">
        <f>'BAR BB| Open rates'!R4</f>
        <v>45731</v>
      </c>
      <c r="S5" s="148">
        <f>'BAR BB| Open rates'!S4</f>
        <v>45736</v>
      </c>
      <c r="T5" s="148">
        <f>'BAR BB| Open rates'!T4</f>
        <v>45738</v>
      </c>
      <c r="U5" s="148">
        <f>'BAR BB| Open rates'!U4</f>
        <v>45745</v>
      </c>
      <c r="V5" s="148">
        <f>'BAR BB| Open rates'!V4</f>
        <v>45747</v>
      </c>
    </row>
    <row r="6" spans="1:22" s="11" customFormat="1" ht="12.75" customHeight="1" x14ac:dyDescent="0.2">
      <c r="A6" s="33" t="s">
        <v>53</v>
      </c>
      <c r="B6" s="136"/>
      <c r="C6" s="136"/>
      <c r="D6" s="136"/>
      <c r="E6" s="136"/>
      <c r="F6" s="136"/>
      <c r="G6" s="136"/>
      <c r="H6" s="136"/>
      <c r="I6" s="136"/>
      <c r="J6" s="136"/>
      <c r="K6" s="136"/>
      <c r="L6" s="136"/>
      <c r="M6" s="136"/>
      <c r="N6" s="136"/>
      <c r="O6" s="136"/>
      <c r="P6" s="136"/>
      <c r="Q6" s="136"/>
      <c r="R6" s="136"/>
      <c r="S6" s="136"/>
      <c r="T6" s="136"/>
      <c r="U6" s="136"/>
      <c r="V6" s="136"/>
    </row>
    <row r="7" spans="1:22" s="11" customFormat="1" ht="12.75" customHeight="1" x14ac:dyDescent="0.2">
      <c r="A7" s="42">
        <v>1</v>
      </c>
      <c r="B7" s="84">
        <f>'BAR BB| Open rates'!B6*0.9</f>
        <v>25110</v>
      </c>
      <c r="C7" s="84">
        <f>'BAR BB| Open rates'!C6*0.9</f>
        <v>25110</v>
      </c>
      <c r="D7" s="84">
        <f>'BAR BB| Open rates'!D6*0.9</f>
        <v>25110</v>
      </c>
      <c r="E7" s="84">
        <f>'BAR BB| Open rates'!E6*0.9</f>
        <v>25110</v>
      </c>
      <c r="F7" s="84">
        <f>'BAR BB| Open rates'!F6*0.9</f>
        <v>25110</v>
      </c>
      <c r="G7" s="84">
        <f>'BAR BB| Open rates'!G6*0.9</f>
        <v>25110</v>
      </c>
      <c r="H7" s="84">
        <f>'BAR BB| Open rates'!H6*0.9</f>
        <v>21510</v>
      </c>
      <c r="I7" s="84">
        <f>'BAR BB| Open rates'!I6*0.9</f>
        <v>20610</v>
      </c>
      <c r="J7" s="84">
        <f>'BAR BB| Open rates'!J6*0.9</f>
        <v>21510</v>
      </c>
      <c r="K7" s="84">
        <f>'BAR BB| Open rates'!K6*0.9</f>
        <v>21510</v>
      </c>
      <c r="L7" s="84">
        <f>'BAR BB| Open rates'!L6*0.9</f>
        <v>17010</v>
      </c>
      <c r="M7" s="84">
        <f>'BAR BB| Open rates'!M6*0.9</f>
        <v>19710</v>
      </c>
      <c r="N7" s="84">
        <f>'BAR BB| Open rates'!N6*0.9</f>
        <v>19710</v>
      </c>
      <c r="O7" s="84">
        <f>'BAR BB| Open rates'!O6*0.9</f>
        <v>14310</v>
      </c>
      <c r="P7" s="84">
        <f>'BAR BB| Open rates'!P6*0.9</f>
        <v>14310</v>
      </c>
      <c r="Q7" s="84">
        <f>'BAR BB| Open rates'!Q6*0.9</f>
        <v>10710</v>
      </c>
      <c r="R7" s="84">
        <f>'BAR BB| Open rates'!R6*0.9</f>
        <v>10710</v>
      </c>
      <c r="S7" s="84">
        <f>'BAR BB| Open rates'!S6*0.9</f>
        <v>8190</v>
      </c>
      <c r="T7" s="84">
        <f>'BAR BB| Open rates'!T6*0.9</f>
        <v>10710</v>
      </c>
      <c r="U7" s="84">
        <f>'BAR BB| Open rates'!U6*0.9</f>
        <v>8190</v>
      </c>
      <c r="V7" s="84">
        <f>'BAR BB| Open rates'!V6*0.9</f>
        <v>7110</v>
      </c>
    </row>
    <row r="8" spans="1:22" s="11" customFormat="1" ht="12.75" customHeight="1" x14ac:dyDescent="0.2">
      <c r="A8" s="42">
        <v>2</v>
      </c>
      <c r="B8" s="84">
        <f>'BAR BB| Open rates'!B7*0.9</f>
        <v>26460</v>
      </c>
      <c r="C8" s="84">
        <f>'BAR BB| Open rates'!C7*0.9</f>
        <v>26460</v>
      </c>
      <c r="D8" s="84">
        <f>'BAR BB| Open rates'!D7*0.9</f>
        <v>26460</v>
      </c>
      <c r="E8" s="84">
        <f>'BAR BB| Open rates'!E7*0.9</f>
        <v>26460</v>
      </c>
      <c r="F8" s="84">
        <f>'BAR BB| Open rates'!F7*0.9</f>
        <v>26460</v>
      </c>
      <c r="G8" s="84">
        <f>'BAR BB| Open rates'!G7*0.9</f>
        <v>26460</v>
      </c>
      <c r="H8" s="84">
        <f>'BAR BB| Open rates'!H7*0.9</f>
        <v>22860</v>
      </c>
      <c r="I8" s="84">
        <f>'BAR BB| Open rates'!I7*0.9</f>
        <v>21960</v>
      </c>
      <c r="J8" s="84">
        <f>'BAR BB| Open rates'!J7*0.9</f>
        <v>22860</v>
      </c>
      <c r="K8" s="84">
        <f>'BAR BB| Open rates'!K7*0.9</f>
        <v>22860</v>
      </c>
      <c r="L8" s="84">
        <f>'BAR BB| Open rates'!L7*0.9</f>
        <v>18360</v>
      </c>
      <c r="M8" s="84">
        <f>'BAR BB| Open rates'!M7*0.9</f>
        <v>21060</v>
      </c>
      <c r="N8" s="84">
        <f>'BAR BB| Open rates'!N7*0.9</f>
        <v>21060</v>
      </c>
      <c r="O8" s="84">
        <f>'BAR BB| Open rates'!O7*0.9</f>
        <v>15660</v>
      </c>
      <c r="P8" s="84">
        <f>'BAR BB| Open rates'!P7*0.9</f>
        <v>15660</v>
      </c>
      <c r="Q8" s="84">
        <f>'BAR BB| Open rates'!Q7*0.9</f>
        <v>12060</v>
      </c>
      <c r="R8" s="84">
        <f>'BAR BB| Open rates'!R7*0.9</f>
        <v>12060</v>
      </c>
      <c r="S8" s="84">
        <f>'BAR BB| Open rates'!S7*0.9</f>
        <v>9540</v>
      </c>
      <c r="T8" s="84">
        <f>'BAR BB| Open rates'!T7*0.9</f>
        <v>12060</v>
      </c>
      <c r="U8" s="84">
        <f>'BAR BB| Open rates'!U7*0.9</f>
        <v>9540</v>
      </c>
      <c r="V8" s="84">
        <f>'BAR BB| Open rates'!V7*0.9</f>
        <v>8460</v>
      </c>
    </row>
    <row r="9" spans="1:22"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row>
    <row r="10" spans="1:22" s="11" customFormat="1" ht="12.75" customHeight="1" x14ac:dyDescent="0.2">
      <c r="A10" s="42">
        <v>1</v>
      </c>
      <c r="B10" s="84">
        <f>'BAR BB| Open rates'!B9*0.9</f>
        <v>30510</v>
      </c>
      <c r="C10" s="84">
        <f>'BAR BB| Open rates'!C9*0.9</f>
        <v>30510</v>
      </c>
      <c r="D10" s="84">
        <f>'BAR BB| Open rates'!D9*0.9</f>
        <v>30510</v>
      </c>
      <c r="E10" s="84">
        <f>'BAR BB| Open rates'!E9*0.9</f>
        <v>30510</v>
      </c>
      <c r="F10" s="84">
        <f>'BAR BB| Open rates'!F9*0.9</f>
        <v>30510</v>
      </c>
      <c r="G10" s="84">
        <f>'BAR BB| Open rates'!G9*0.9</f>
        <v>30510</v>
      </c>
      <c r="H10" s="84">
        <f>'BAR BB| Open rates'!H9*0.9</f>
        <v>26910</v>
      </c>
      <c r="I10" s="84">
        <f>'BAR BB| Open rates'!I9*0.9</f>
        <v>26010</v>
      </c>
      <c r="J10" s="84">
        <f>'BAR BB| Open rates'!J9*0.9</f>
        <v>26910</v>
      </c>
      <c r="K10" s="84">
        <f>'BAR BB| Open rates'!K9*0.9</f>
        <v>25110</v>
      </c>
      <c r="L10" s="84">
        <f>'BAR BB| Open rates'!L9*0.9</f>
        <v>20610</v>
      </c>
      <c r="M10" s="84">
        <f>'BAR BB| Open rates'!M9*0.9</f>
        <v>23310</v>
      </c>
      <c r="N10" s="84">
        <f>'BAR BB| Open rates'!N9*0.9</f>
        <v>23310</v>
      </c>
      <c r="O10" s="84">
        <f>'BAR BB| Open rates'!O9*0.9</f>
        <v>17910</v>
      </c>
      <c r="P10" s="84">
        <f>'BAR BB| Open rates'!P9*0.9</f>
        <v>17910</v>
      </c>
      <c r="Q10" s="84">
        <f>'BAR BB| Open rates'!Q9*0.9</f>
        <v>14310</v>
      </c>
      <c r="R10" s="84">
        <f>'BAR BB| Open rates'!R9*0.9</f>
        <v>14310</v>
      </c>
      <c r="S10" s="84">
        <f>'BAR BB| Open rates'!S9*0.9</f>
        <v>11790</v>
      </c>
      <c r="T10" s="84">
        <f>'BAR BB| Open rates'!T9*0.9</f>
        <v>14310</v>
      </c>
      <c r="U10" s="84">
        <f>'BAR BB| Open rates'!U9*0.9</f>
        <v>11790</v>
      </c>
      <c r="V10" s="84">
        <f>'BAR BB| Open rates'!V9*0.9</f>
        <v>10710</v>
      </c>
    </row>
    <row r="11" spans="1:22" s="11" customFormat="1" ht="12.75" customHeight="1" x14ac:dyDescent="0.2">
      <c r="A11" s="42">
        <v>2</v>
      </c>
      <c r="B11" s="84">
        <f>'BAR BB| Open rates'!B10*0.9</f>
        <v>31860</v>
      </c>
      <c r="C11" s="84">
        <f>'BAR BB| Open rates'!C10*0.9</f>
        <v>31860</v>
      </c>
      <c r="D11" s="84">
        <f>'BAR BB| Open rates'!D10*0.9</f>
        <v>31860</v>
      </c>
      <c r="E11" s="84">
        <f>'BAR BB| Open rates'!E10*0.9</f>
        <v>31860</v>
      </c>
      <c r="F11" s="84">
        <f>'BAR BB| Open rates'!F10*0.9</f>
        <v>31860</v>
      </c>
      <c r="G11" s="84">
        <f>'BAR BB| Open rates'!G10*0.9</f>
        <v>31860</v>
      </c>
      <c r="H11" s="84">
        <f>'BAR BB| Open rates'!H10*0.9</f>
        <v>28260</v>
      </c>
      <c r="I11" s="84">
        <f>'BAR BB| Open rates'!I10*0.9</f>
        <v>27360</v>
      </c>
      <c r="J11" s="84">
        <f>'BAR BB| Open rates'!J10*0.9</f>
        <v>28260</v>
      </c>
      <c r="K11" s="84">
        <f>'BAR BB| Open rates'!K10*0.9</f>
        <v>26460</v>
      </c>
      <c r="L11" s="84">
        <f>'BAR BB| Open rates'!L10*0.9</f>
        <v>21960</v>
      </c>
      <c r="M11" s="84">
        <f>'BAR BB| Open rates'!M10*0.9</f>
        <v>24660</v>
      </c>
      <c r="N11" s="84">
        <f>'BAR BB| Open rates'!N10*0.9</f>
        <v>24660</v>
      </c>
      <c r="O11" s="84">
        <f>'BAR BB| Open rates'!O10*0.9</f>
        <v>19260</v>
      </c>
      <c r="P11" s="84">
        <f>'BAR BB| Open rates'!P10*0.9</f>
        <v>19260</v>
      </c>
      <c r="Q11" s="84">
        <f>'BAR BB| Open rates'!Q10*0.9</f>
        <v>15660</v>
      </c>
      <c r="R11" s="84">
        <f>'BAR BB| Open rates'!R10*0.9</f>
        <v>15660</v>
      </c>
      <c r="S11" s="84">
        <f>'BAR BB| Open rates'!S10*0.9</f>
        <v>13140</v>
      </c>
      <c r="T11" s="84">
        <f>'BAR BB| Open rates'!T10*0.9</f>
        <v>15660</v>
      </c>
      <c r="U11" s="84">
        <f>'BAR BB| Open rates'!U10*0.9</f>
        <v>13140</v>
      </c>
      <c r="V11" s="84">
        <f>'BAR BB| Open rates'!V10*0.9</f>
        <v>12060</v>
      </c>
    </row>
    <row r="12" spans="1:22"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row>
    <row r="13" spans="1:22" s="11" customFormat="1" ht="12.75" customHeight="1" x14ac:dyDescent="0.2">
      <c r="A13" s="42">
        <v>1</v>
      </c>
      <c r="B13" s="84">
        <f>'BAR BB| Open rates'!B12*0.9</f>
        <v>33210</v>
      </c>
      <c r="C13" s="84">
        <f>'BAR BB| Open rates'!C12*0.9</f>
        <v>33210</v>
      </c>
      <c r="D13" s="84">
        <f>'BAR BB| Open rates'!D12*0.9</f>
        <v>33210</v>
      </c>
      <c r="E13" s="84">
        <f>'BAR BB| Open rates'!E12*0.9</f>
        <v>33210</v>
      </c>
      <c r="F13" s="84">
        <f>'BAR BB| Open rates'!F12*0.9</f>
        <v>33210</v>
      </c>
      <c r="G13" s="84">
        <f>'BAR BB| Open rates'!G12*0.9</f>
        <v>33210</v>
      </c>
      <c r="H13" s="84">
        <f>'BAR BB| Open rates'!H12*0.9</f>
        <v>29610</v>
      </c>
      <c r="I13" s="84">
        <f>'BAR BB| Open rates'!I12*0.9</f>
        <v>28710</v>
      </c>
      <c r="J13" s="84">
        <f>'BAR BB| Open rates'!J12*0.9</f>
        <v>29610</v>
      </c>
      <c r="K13" s="84">
        <f>'BAR BB| Open rates'!K12*0.9</f>
        <v>27450</v>
      </c>
      <c r="L13" s="84">
        <f>'BAR BB| Open rates'!L12*0.9</f>
        <v>22950</v>
      </c>
      <c r="M13" s="84">
        <f>'BAR BB| Open rates'!M12*0.9</f>
        <v>25650</v>
      </c>
      <c r="N13" s="84">
        <f>'BAR BB| Open rates'!N12*0.9</f>
        <v>25650</v>
      </c>
      <c r="O13" s="84">
        <f>'BAR BB| Open rates'!O12*0.9</f>
        <v>20250</v>
      </c>
      <c r="P13" s="84">
        <f>'BAR BB| Open rates'!P12*0.9</f>
        <v>20250</v>
      </c>
      <c r="Q13" s="84">
        <f>'BAR BB| Open rates'!Q12*0.9</f>
        <v>16650</v>
      </c>
      <c r="R13" s="84">
        <f>'BAR BB| Open rates'!R12*0.9</f>
        <v>16650</v>
      </c>
      <c r="S13" s="84">
        <f>'BAR BB| Open rates'!S12*0.9</f>
        <v>14130</v>
      </c>
      <c r="T13" s="84">
        <f>'BAR BB| Open rates'!T12*0.9</f>
        <v>16650</v>
      </c>
      <c r="U13" s="84">
        <f>'BAR BB| Open rates'!U12*0.9</f>
        <v>14130</v>
      </c>
      <c r="V13" s="84">
        <f>'BAR BB| Open rates'!V12*0.9</f>
        <v>13050</v>
      </c>
    </row>
    <row r="14" spans="1:22" s="11" customFormat="1" ht="12.75" customHeight="1" x14ac:dyDescent="0.2">
      <c r="A14" s="42">
        <v>2</v>
      </c>
      <c r="B14" s="84">
        <f>'BAR BB| Open rates'!B13*0.9</f>
        <v>34560</v>
      </c>
      <c r="C14" s="84">
        <f>'BAR BB| Open rates'!C13*0.9</f>
        <v>34560</v>
      </c>
      <c r="D14" s="84">
        <f>'BAR BB| Open rates'!D13*0.9</f>
        <v>34560</v>
      </c>
      <c r="E14" s="84">
        <f>'BAR BB| Open rates'!E13*0.9</f>
        <v>34560</v>
      </c>
      <c r="F14" s="84">
        <f>'BAR BB| Open rates'!F13*0.9</f>
        <v>34560</v>
      </c>
      <c r="G14" s="84">
        <f>'BAR BB| Open rates'!G13*0.9</f>
        <v>34560</v>
      </c>
      <c r="H14" s="84">
        <f>'BAR BB| Open rates'!H13*0.9</f>
        <v>30960</v>
      </c>
      <c r="I14" s="84">
        <f>'BAR BB| Open rates'!I13*0.9</f>
        <v>30060</v>
      </c>
      <c r="J14" s="84">
        <f>'BAR BB| Open rates'!J13*0.9</f>
        <v>30960</v>
      </c>
      <c r="K14" s="84">
        <f>'BAR BB| Open rates'!K13*0.9</f>
        <v>28800</v>
      </c>
      <c r="L14" s="84">
        <f>'BAR BB| Open rates'!L13*0.9</f>
        <v>24300</v>
      </c>
      <c r="M14" s="84">
        <f>'BAR BB| Open rates'!M13*0.9</f>
        <v>27000</v>
      </c>
      <c r="N14" s="84">
        <f>'BAR BB| Open rates'!N13*0.9</f>
        <v>27000</v>
      </c>
      <c r="O14" s="84">
        <f>'BAR BB| Open rates'!O13*0.9</f>
        <v>21600</v>
      </c>
      <c r="P14" s="84">
        <f>'BAR BB| Open rates'!P13*0.9</f>
        <v>21600</v>
      </c>
      <c r="Q14" s="84">
        <f>'BAR BB| Open rates'!Q13*0.9</f>
        <v>18000</v>
      </c>
      <c r="R14" s="84">
        <f>'BAR BB| Open rates'!R13*0.9</f>
        <v>18000</v>
      </c>
      <c r="S14" s="84">
        <f>'BAR BB| Open rates'!S13*0.9</f>
        <v>15480</v>
      </c>
      <c r="T14" s="84">
        <f>'BAR BB| Open rates'!T13*0.9</f>
        <v>18000</v>
      </c>
      <c r="U14" s="84">
        <f>'BAR BB| Open rates'!U13*0.9</f>
        <v>15480</v>
      </c>
      <c r="V14" s="84">
        <f>'BAR BB| Open rates'!V13*0.9</f>
        <v>14400</v>
      </c>
    </row>
    <row r="15" spans="1:22" s="11" customFormat="1" ht="12.75" customHeight="1" x14ac:dyDescent="0.2">
      <c r="A15" s="123"/>
    </row>
    <row r="16" spans="1:22" x14ac:dyDescent="0.2">
      <c r="A16" s="223" t="s">
        <v>157</v>
      </c>
    </row>
    <row r="17" spans="1:11" x14ac:dyDescent="0.2">
      <c r="A17" s="223"/>
    </row>
    <row r="18" spans="1:11" ht="13.5" thickBot="1" x14ac:dyDescent="0.25">
      <c r="A18" s="123"/>
    </row>
    <row r="19" spans="1:11" s="11" customFormat="1" ht="215.25" customHeight="1" thickBot="1" x14ac:dyDescent="0.25">
      <c r="A19" s="209" t="s">
        <v>284</v>
      </c>
      <c r="D19" s="220"/>
      <c r="E19" s="220"/>
      <c r="F19" s="220"/>
      <c r="G19" s="220"/>
      <c r="H19" s="220"/>
      <c r="I19" s="220"/>
      <c r="J19" s="220"/>
      <c r="K19" s="220"/>
    </row>
    <row r="20" spans="1:11" s="11" customFormat="1" ht="12.75" customHeight="1" x14ac:dyDescent="0.2">
      <c r="D20" s="220"/>
      <c r="E20" s="220"/>
      <c r="F20" s="220"/>
      <c r="G20" s="220"/>
      <c r="H20" s="220"/>
      <c r="I20" s="220"/>
      <c r="J20" s="220"/>
      <c r="K20" s="220"/>
    </row>
    <row r="21" spans="1:11" x14ac:dyDescent="0.2">
      <c r="A21" s="156" t="s">
        <v>80</v>
      </c>
    </row>
    <row r="22" spans="1:11" ht="25.5" customHeight="1" x14ac:dyDescent="0.2">
      <c r="A22" s="150" t="s">
        <v>280</v>
      </c>
    </row>
    <row r="23" spans="1:11" ht="49.5" customHeight="1" x14ac:dyDescent="0.2">
      <c r="A23" s="150" t="s">
        <v>281</v>
      </c>
    </row>
    <row r="24" spans="1:11" ht="12.75" customHeight="1" x14ac:dyDescent="0.2">
      <c r="A24"/>
    </row>
    <row r="25" spans="1:11" x14ac:dyDescent="0.2">
      <c r="A25" s="137" t="s">
        <v>58</v>
      </c>
    </row>
    <row r="26" spans="1:11" s="155" customFormat="1" ht="35.25" customHeight="1" x14ac:dyDescent="0.2">
      <c r="A26" s="138" t="s">
        <v>163</v>
      </c>
      <c r="D26" s="221"/>
      <c r="E26" s="221"/>
      <c r="F26" s="221"/>
      <c r="G26" s="221"/>
      <c r="H26" s="221"/>
      <c r="I26" s="221"/>
      <c r="J26" s="221"/>
      <c r="K26" s="221"/>
    </row>
    <row r="27" spans="1:11" s="155" customFormat="1" ht="35.25" customHeight="1" x14ac:dyDescent="0.2">
      <c r="A27" s="150" t="s">
        <v>188</v>
      </c>
      <c r="D27" s="221"/>
      <c r="E27" s="221"/>
      <c r="F27" s="221"/>
      <c r="G27" s="221"/>
      <c r="H27" s="221"/>
      <c r="I27" s="221"/>
      <c r="J27" s="221"/>
      <c r="K27" s="221"/>
    </row>
    <row r="28" spans="1:11" s="155" customFormat="1" ht="35.25" customHeight="1" x14ac:dyDescent="0.2">
      <c r="A28" s="138" t="s">
        <v>164</v>
      </c>
      <c r="D28" s="221"/>
      <c r="E28" s="221"/>
      <c r="F28" s="221"/>
      <c r="G28" s="221"/>
      <c r="H28" s="221"/>
      <c r="I28" s="221"/>
      <c r="J28" s="221"/>
      <c r="K28" s="221"/>
    </row>
    <row r="29" spans="1:11" s="155" customFormat="1" ht="13.5" customHeight="1" x14ac:dyDescent="0.2">
      <c r="A29" s="138" t="s">
        <v>165</v>
      </c>
      <c r="D29" s="221"/>
      <c r="E29" s="221"/>
      <c r="F29" s="221"/>
      <c r="G29" s="221"/>
      <c r="H29" s="221"/>
      <c r="I29" s="221"/>
      <c r="J29" s="221"/>
      <c r="K29" s="221"/>
    </row>
    <row r="30" spans="1:11" s="155" customFormat="1" ht="35.25" customHeight="1" x14ac:dyDescent="0.2">
      <c r="A30" s="138" t="s">
        <v>162</v>
      </c>
      <c r="D30" s="221"/>
      <c r="E30" s="221"/>
      <c r="F30" s="221"/>
      <c r="G30" s="221"/>
      <c r="H30" s="221"/>
      <c r="I30" s="221"/>
      <c r="J30" s="221"/>
      <c r="K30" s="221"/>
    </row>
    <row r="31" spans="1:11" ht="24" x14ac:dyDescent="0.2">
      <c r="A31" s="145" t="s">
        <v>173</v>
      </c>
    </row>
    <row r="32" spans="1:11" s="155" customFormat="1" ht="26.25" customHeight="1" x14ac:dyDescent="0.2">
      <c r="A32" s="157"/>
      <c r="D32" s="221"/>
      <c r="E32" s="221"/>
      <c r="F32" s="221"/>
      <c r="G32" s="221"/>
      <c r="H32" s="221"/>
      <c r="I32" s="221"/>
      <c r="J32" s="221"/>
      <c r="K32" s="221"/>
    </row>
    <row r="33" spans="1:11" s="155" customFormat="1" ht="12" customHeight="1" x14ac:dyDescent="0.2">
      <c r="A33" s="157"/>
      <c r="D33" s="221"/>
      <c r="E33" s="221"/>
      <c r="F33" s="221"/>
      <c r="G33" s="221"/>
      <c r="H33" s="221"/>
      <c r="I33" s="221"/>
      <c r="J33" s="221"/>
      <c r="K33" s="221"/>
    </row>
    <row r="34" spans="1:11" s="155" customFormat="1" ht="198.75" customHeight="1" x14ac:dyDescent="0.2">
      <c r="A34" s="184" t="s">
        <v>208</v>
      </c>
      <c r="D34" s="221"/>
      <c r="E34" s="221"/>
      <c r="F34" s="221"/>
      <c r="G34" s="221"/>
      <c r="H34" s="221"/>
      <c r="I34" s="221"/>
      <c r="J34" s="221"/>
      <c r="K34" s="221"/>
    </row>
    <row r="35" spans="1:11" x14ac:dyDescent="0.2">
      <c r="A35" s="146"/>
    </row>
    <row r="36" spans="1:11" ht="24" x14ac:dyDescent="0.2">
      <c r="A36" s="156" t="s">
        <v>92</v>
      </c>
    </row>
    <row r="37" spans="1:11" ht="40.5" hidden="1" customHeight="1" x14ac:dyDescent="0.2">
      <c r="A37" s="210" t="s">
        <v>222</v>
      </c>
    </row>
    <row r="38" spans="1:11" s="11" customFormat="1" ht="24" customHeight="1" x14ac:dyDescent="0.2">
      <c r="A38" s="144" t="s">
        <v>282</v>
      </c>
      <c r="D38" s="220"/>
      <c r="E38" s="220"/>
      <c r="F38" s="220"/>
      <c r="G38" s="220"/>
      <c r="H38" s="220"/>
      <c r="I38" s="220"/>
      <c r="J38" s="220"/>
      <c r="K38" s="220"/>
    </row>
    <row r="39" spans="1:11" x14ac:dyDescent="0.2">
      <c r="A39" s="13"/>
    </row>
    <row r="40" spans="1:11" x14ac:dyDescent="0.2">
      <c r="A40" s="139" t="s">
        <v>65</v>
      </c>
    </row>
    <row r="41" spans="1:11" ht="98.25" customHeight="1" x14ac:dyDescent="0.2">
      <c r="A41" s="152" t="s">
        <v>304</v>
      </c>
    </row>
    <row r="42" spans="1:11" x14ac:dyDescent="0.2">
      <c r="A42" s="133"/>
    </row>
    <row r="43" spans="1:11" x14ac:dyDescent="0.2">
      <c r="A43" s="143"/>
    </row>
    <row r="44" spans="1:11" x14ac:dyDescent="0.2">
      <c r="A44" s="143"/>
    </row>
    <row r="45" spans="1:11" x14ac:dyDescent="0.2">
      <c r="A45" s="143"/>
    </row>
    <row r="46" spans="1:11" x14ac:dyDescent="0.2">
      <c r="A46" s="143"/>
    </row>
    <row r="47" spans="1:11" x14ac:dyDescent="0.2">
      <c r="A47" s="143"/>
    </row>
    <row r="48" spans="1: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6:A1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85"/>
  <sheetViews>
    <sheetView workbookViewId="0">
      <pane xSplit="1" topLeftCell="B1" activePane="topRight" state="frozen"/>
      <selection activeCell="A10" sqref="A10"/>
      <selection pane="topRight" activeCell="C7" sqref="C7"/>
    </sheetView>
  </sheetViews>
  <sheetFormatPr defaultColWidth="9.85546875" defaultRowHeight="12.75" x14ac:dyDescent="0.2"/>
  <cols>
    <col min="1" max="1" width="44.7109375" style="5" customWidth="1"/>
  </cols>
  <sheetData>
    <row r="1" spans="1:2" ht="24" x14ac:dyDescent="0.2">
      <c r="A1" s="47" t="s">
        <v>50</v>
      </c>
    </row>
    <row r="2" spans="1:2" ht="24" x14ac:dyDescent="0.2">
      <c r="A2" s="135" t="s">
        <v>245</v>
      </c>
    </row>
    <row r="3" spans="1:2" s="11" customFormat="1" ht="21.75" customHeight="1" x14ac:dyDescent="0.2">
      <c r="A3" s="201" t="s">
        <v>239</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f>
        <v>#REF!</v>
      </c>
    </row>
    <row r="7" spans="1:2" s="11" customFormat="1" x14ac:dyDescent="0.2">
      <c r="A7" s="42">
        <v>2</v>
      </c>
      <c r="B7" s="84" t="e">
        <f>'BAR BB| Open rates'!#REF!*0.9*0.87</f>
        <v>#REF!</v>
      </c>
    </row>
    <row r="8" spans="1:2" s="11" customFormat="1" x14ac:dyDescent="0.2">
      <c r="A8" s="33" t="s">
        <v>54</v>
      </c>
      <c r="B8" s="84"/>
    </row>
    <row r="9" spans="1:2" s="11" customFormat="1" x14ac:dyDescent="0.2">
      <c r="A9" s="42">
        <v>1</v>
      </c>
      <c r="B9" s="84" t="e">
        <f>'BAR BB| Open rates'!#REF!*0.9*0.87</f>
        <v>#REF!</v>
      </c>
    </row>
    <row r="10" spans="1:2" s="11" customFormat="1" x14ac:dyDescent="0.2">
      <c r="A10" s="42">
        <v>2</v>
      </c>
      <c r="B10" s="84" t="e">
        <f>'BAR BB| Open rates'!#REF!*0.9*0.87</f>
        <v>#REF!</v>
      </c>
    </row>
    <row r="11" spans="1:2" s="11" customFormat="1" x14ac:dyDescent="0.2">
      <c r="A11" s="33" t="s">
        <v>151</v>
      </c>
      <c r="B11" s="84"/>
    </row>
    <row r="12" spans="1:2" s="11" customFormat="1" x14ac:dyDescent="0.2">
      <c r="A12" s="42">
        <v>1</v>
      </c>
      <c r="B12" s="84" t="e">
        <f>'BAR BB| Open rates'!#REF!*0.9*0.87</f>
        <v>#REF!</v>
      </c>
    </row>
    <row r="13" spans="1:2" s="11" customFormat="1" x14ac:dyDescent="0.2">
      <c r="A13" s="42">
        <v>2</v>
      </c>
      <c r="B13" s="84" t="e">
        <f>'BAR BB| Open rates'!#REF!*0.9*0.87</f>
        <v>#REF!</v>
      </c>
    </row>
    <row r="14" spans="1:2" x14ac:dyDescent="0.2">
      <c r="A14" s="47"/>
    </row>
    <row r="15" spans="1:2" x14ac:dyDescent="0.2">
      <c r="A15" s="223" t="s">
        <v>157</v>
      </c>
    </row>
    <row r="16" spans="1:2"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278</v>
      </c>
    </row>
    <row r="25" spans="1:1" ht="24" x14ac:dyDescent="0.2">
      <c r="A25" s="138" t="s">
        <v>279</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243</v>
      </c>
    </row>
    <row r="46" spans="1:1" x14ac:dyDescent="0.2">
      <c r="A46" s="143"/>
    </row>
    <row r="47" spans="1:1" s="11" customFormat="1" ht="36" x14ac:dyDescent="0.2">
      <c r="A47" s="180" t="s">
        <v>234</v>
      </c>
    </row>
    <row r="48" spans="1:1" s="11" customFormat="1" x14ac:dyDescent="0.2">
      <c r="A48" s="174" t="s">
        <v>181</v>
      </c>
    </row>
    <row r="49" spans="1:1" s="11" customFormat="1" ht="12.75" customHeight="1" x14ac:dyDescent="0.2">
      <c r="A49" s="174"/>
    </row>
    <row r="50" spans="1:1" s="11" customFormat="1" x14ac:dyDescent="0.2">
      <c r="A50" s="180" t="s">
        <v>290</v>
      </c>
    </row>
    <row r="51" spans="1:1" s="11" customFormat="1" x14ac:dyDescent="0.2">
      <c r="A51" s="181" t="s">
        <v>271</v>
      </c>
    </row>
    <row r="52" spans="1:1" s="11" customFormat="1" ht="12.75" customHeight="1" x14ac:dyDescent="0.2">
      <c r="A52" s="144"/>
    </row>
    <row r="53" spans="1:1" s="11" customFormat="1" x14ac:dyDescent="0.2">
      <c r="A53" s="180" t="s">
        <v>291</v>
      </c>
    </row>
    <row r="54" spans="1:1" s="11" customFormat="1" ht="42.75" customHeight="1" x14ac:dyDescent="0.2">
      <c r="A54" s="174" t="s">
        <v>272</v>
      </c>
    </row>
    <row r="55" spans="1:1" s="11" customFormat="1" x14ac:dyDescent="0.2">
      <c r="A55" s="179"/>
    </row>
    <row r="56" spans="1:1" s="11" customFormat="1" ht="23.25" customHeight="1" x14ac:dyDescent="0.2">
      <c r="A56" s="180" t="s">
        <v>292</v>
      </c>
    </row>
    <row r="57" spans="1:1" s="11" customFormat="1" x14ac:dyDescent="0.2">
      <c r="A57" s="181" t="s">
        <v>235</v>
      </c>
    </row>
    <row r="58" spans="1:1" s="11" customFormat="1" x14ac:dyDescent="0.2">
      <c r="A58" s="181"/>
    </row>
    <row r="59" spans="1:1" s="11" customFormat="1" x14ac:dyDescent="0.2">
      <c r="A59" s="180" t="s">
        <v>293</v>
      </c>
    </row>
    <row r="60" spans="1:1" s="11" customFormat="1" x14ac:dyDescent="0.2">
      <c r="A60" s="181" t="s">
        <v>236</v>
      </c>
    </row>
    <row r="61" spans="1:1" s="11" customFormat="1" x14ac:dyDescent="0.2">
      <c r="A61" s="174"/>
    </row>
    <row r="62" spans="1:1" ht="24" x14ac:dyDescent="0.2">
      <c r="A62" s="135" t="s">
        <v>244</v>
      </c>
    </row>
    <row r="63" spans="1:1" s="11" customFormat="1" ht="24" x14ac:dyDescent="0.2">
      <c r="A63" s="180" t="s">
        <v>237</v>
      </c>
    </row>
    <row r="64" spans="1:1" s="11" customFormat="1" x14ac:dyDescent="0.2">
      <c r="A64" s="174" t="s">
        <v>182</v>
      </c>
    </row>
    <row r="65" spans="1:1" s="11" customFormat="1" x14ac:dyDescent="0.2">
      <c r="A65" s="144"/>
    </row>
    <row r="66" spans="1:1" s="11" customFormat="1" ht="24" x14ac:dyDescent="0.2">
      <c r="A66" s="180" t="s">
        <v>294</v>
      </c>
    </row>
    <row r="67" spans="1:1" s="11" customFormat="1" x14ac:dyDescent="0.2">
      <c r="A67" s="174" t="s">
        <v>273</v>
      </c>
    </row>
    <row r="68" spans="1:1" s="11" customFormat="1" x14ac:dyDescent="0.2">
      <c r="A68" s="144"/>
    </row>
    <row r="69" spans="1:1" s="11" customFormat="1" x14ac:dyDescent="0.2">
      <c r="A69" s="180" t="s">
        <v>295</v>
      </c>
    </row>
    <row r="70" spans="1:1" s="11" customFormat="1" ht="36" x14ac:dyDescent="0.2">
      <c r="A70" s="174" t="s">
        <v>274</v>
      </c>
    </row>
    <row r="71" spans="1:1" s="11" customFormat="1" x14ac:dyDescent="0.2">
      <c r="A71" s="144"/>
    </row>
    <row r="72" spans="1:1" s="11" customFormat="1" ht="24" x14ac:dyDescent="0.2">
      <c r="A72" s="180" t="s">
        <v>296</v>
      </c>
    </row>
    <row r="73" spans="1:1" s="11" customFormat="1" x14ac:dyDescent="0.2">
      <c r="A73" s="174" t="s">
        <v>238</v>
      </c>
    </row>
    <row r="74" spans="1:1" x14ac:dyDescent="0.2">
      <c r="A74" s="143"/>
    </row>
    <row r="75" spans="1:1" x14ac:dyDescent="0.2">
      <c r="A75" s="180" t="s">
        <v>297</v>
      </c>
    </row>
    <row r="76" spans="1:1" x14ac:dyDescent="0.2">
      <c r="A76" s="174" t="s">
        <v>236</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140625" defaultRowHeight="12.75" x14ac:dyDescent="0.2"/>
  <cols>
    <col min="1" max="1" width="40.28515625" style="5" customWidth="1"/>
  </cols>
  <sheetData>
    <row r="1" spans="1:2" ht="24" x14ac:dyDescent="0.2">
      <c r="A1" s="47" t="s">
        <v>50</v>
      </c>
    </row>
    <row r="2" spans="1:2" ht="24" x14ac:dyDescent="0.2">
      <c r="A2" s="135" t="s">
        <v>245</v>
      </c>
    </row>
    <row r="3" spans="1:2" s="11" customFormat="1" ht="21.75" customHeight="1" x14ac:dyDescent="0.2">
      <c r="A3" s="201" t="s">
        <v>240</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23" t="s">
        <v>157</v>
      </c>
    </row>
    <row r="16" spans="1:2"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278</v>
      </c>
    </row>
    <row r="25" spans="1:1" ht="24" x14ac:dyDescent="0.2">
      <c r="A25" s="138" t="s">
        <v>279</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243</v>
      </c>
    </row>
    <row r="46" spans="1:1" x14ac:dyDescent="0.2">
      <c r="A46" s="143"/>
    </row>
    <row r="47" spans="1:1" s="11" customFormat="1" ht="36" x14ac:dyDescent="0.2">
      <c r="A47" s="180" t="s">
        <v>234</v>
      </c>
    </row>
    <row r="48" spans="1:1" s="11" customFormat="1" x14ac:dyDescent="0.2">
      <c r="A48" s="174" t="s">
        <v>181</v>
      </c>
    </row>
    <row r="49" spans="1:1" s="11" customFormat="1" ht="12.75" customHeight="1" x14ac:dyDescent="0.2">
      <c r="A49" s="174"/>
    </row>
    <row r="50" spans="1:1" s="11" customFormat="1" x14ac:dyDescent="0.2">
      <c r="A50" s="180" t="s">
        <v>290</v>
      </c>
    </row>
    <row r="51" spans="1:1" s="11" customFormat="1" x14ac:dyDescent="0.2">
      <c r="A51" s="181" t="s">
        <v>271</v>
      </c>
    </row>
    <row r="52" spans="1:1" s="11" customFormat="1" ht="12.75" customHeight="1" x14ac:dyDescent="0.2">
      <c r="A52" s="144"/>
    </row>
    <row r="53" spans="1:1" s="11" customFormat="1" x14ac:dyDescent="0.2">
      <c r="A53" s="180" t="s">
        <v>291</v>
      </c>
    </row>
    <row r="54" spans="1:1" s="11" customFormat="1" ht="42.75" customHeight="1" x14ac:dyDescent="0.2">
      <c r="A54" s="174" t="s">
        <v>272</v>
      </c>
    </row>
    <row r="55" spans="1:1" s="11" customFormat="1" x14ac:dyDescent="0.2">
      <c r="A55" s="179"/>
    </row>
    <row r="56" spans="1:1" s="11" customFormat="1" ht="23.25" customHeight="1" x14ac:dyDescent="0.2">
      <c r="A56" s="180" t="s">
        <v>292</v>
      </c>
    </row>
    <row r="57" spans="1:1" s="11" customFormat="1" x14ac:dyDescent="0.2">
      <c r="A57" s="181" t="s">
        <v>235</v>
      </c>
    </row>
    <row r="58" spans="1:1" s="11" customFormat="1" x14ac:dyDescent="0.2">
      <c r="A58" s="181"/>
    </row>
    <row r="59" spans="1:1" s="11" customFormat="1" x14ac:dyDescent="0.2">
      <c r="A59" s="180" t="s">
        <v>293</v>
      </c>
    </row>
    <row r="60" spans="1:1" s="11" customFormat="1" x14ac:dyDescent="0.2">
      <c r="A60" s="181" t="s">
        <v>236</v>
      </c>
    </row>
    <row r="61" spans="1:1" s="11" customFormat="1" x14ac:dyDescent="0.2">
      <c r="A61" s="174"/>
    </row>
    <row r="62" spans="1:1" ht="24" x14ac:dyDescent="0.2">
      <c r="A62" s="135" t="s">
        <v>244</v>
      </c>
    </row>
    <row r="63" spans="1:1" s="11" customFormat="1" ht="36" x14ac:dyDescent="0.2">
      <c r="A63" s="180" t="s">
        <v>237</v>
      </c>
    </row>
    <row r="64" spans="1:1" s="11" customFormat="1" x14ac:dyDescent="0.2">
      <c r="A64" s="174" t="s">
        <v>182</v>
      </c>
    </row>
    <row r="65" spans="1:1" s="11" customFormat="1" x14ac:dyDescent="0.2">
      <c r="A65" s="144"/>
    </row>
    <row r="66" spans="1:1" s="11" customFormat="1" ht="24" x14ac:dyDescent="0.2">
      <c r="A66" s="180" t="s">
        <v>294</v>
      </c>
    </row>
    <row r="67" spans="1:1" s="11" customFormat="1" x14ac:dyDescent="0.2">
      <c r="A67" s="174" t="s">
        <v>273</v>
      </c>
    </row>
    <row r="68" spans="1:1" s="11" customFormat="1" x14ac:dyDescent="0.2">
      <c r="A68" s="144"/>
    </row>
    <row r="69" spans="1:1" s="11" customFormat="1" x14ac:dyDescent="0.2">
      <c r="A69" s="180" t="s">
        <v>295</v>
      </c>
    </row>
    <row r="70" spans="1:1" s="11" customFormat="1" ht="36" x14ac:dyDescent="0.2">
      <c r="A70" s="174" t="s">
        <v>274</v>
      </c>
    </row>
    <row r="71" spans="1:1" s="11" customFormat="1" x14ac:dyDescent="0.2">
      <c r="A71" s="144"/>
    </row>
    <row r="72" spans="1:1" s="11" customFormat="1" ht="24" x14ac:dyDescent="0.2">
      <c r="A72" s="180" t="s">
        <v>296</v>
      </c>
    </row>
    <row r="73" spans="1:1" s="11" customFormat="1" x14ac:dyDescent="0.2">
      <c r="A73" s="174" t="s">
        <v>238</v>
      </c>
    </row>
    <row r="74" spans="1:1" x14ac:dyDescent="0.2">
      <c r="A74" s="143"/>
    </row>
    <row r="75" spans="1:1" x14ac:dyDescent="0.2">
      <c r="A75" s="180" t="s">
        <v>297</v>
      </c>
    </row>
    <row r="76" spans="1:1" x14ac:dyDescent="0.2">
      <c r="A76" s="174" t="s">
        <v>236</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3.7109375" style="5" customWidth="1"/>
  </cols>
  <sheetData>
    <row r="1" spans="1:2" ht="24" x14ac:dyDescent="0.2">
      <c r="A1" s="47" t="s">
        <v>50</v>
      </c>
    </row>
    <row r="2" spans="1:2" ht="24" x14ac:dyDescent="0.2">
      <c r="A2" s="135" t="s">
        <v>245</v>
      </c>
    </row>
    <row r="3" spans="1:2" s="11" customFormat="1" ht="21.75" customHeight="1" x14ac:dyDescent="0.2">
      <c r="A3" s="201" t="s">
        <v>240</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23" t="s">
        <v>157</v>
      </c>
    </row>
    <row r="16" spans="1:2"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278</v>
      </c>
    </row>
    <row r="25" spans="1:1" ht="24" x14ac:dyDescent="0.2">
      <c r="A25" s="138" t="s">
        <v>279</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243</v>
      </c>
    </row>
    <row r="46" spans="1:1" x14ac:dyDescent="0.2">
      <c r="A46" s="143"/>
    </row>
    <row r="47" spans="1:1" s="11" customFormat="1" ht="36" x14ac:dyDescent="0.2">
      <c r="A47" s="180" t="s">
        <v>234</v>
      </c>
    </row>
    <row r="48" spans="1:1" s="11" customFormat="1" x14ac:dyDescent="0.2">
      <c r="A48" s="174" t="s">
        <v>181</v>
      </c>
    </row>
    <row r="49" spans="1:1" s="11" customFormat="1" ht="12.75" customHeight="1" x14ac:dyDescent="0.2">
      <c r="A49" s="174"/>
    </row>
    <row r="50" spans="1:1" s="11" customFormat="1" x14ac:dyDescent="0.2">
      <c r="A50" s="180" t="s">
        <v>290</v>
      </c>
    </row>
    <row r="51" spans="1:1" s="11" customFormat="1" x14ac:dyDescent="0.2">
      <c r="A51" s="181" t="s">
        <v>271</v>
      </c>
    </row>
    <row r="52" spans="1:1" s="11" customFormat="1" ht="12.75" customHeight="1" x14ac:dyDescent="0.2">
      <c r="A52" s="144"/>
    </row>
    <row r="53" spans="1:1" s="11" customFormat="1" x14ac:dyDescent="0.2">
      <c r="A53" s="180" t="s">
        <v>291</v>
      </c>
    </row>
    <row r="54" spans="1:1" s="11" customFormat="1" ht="42.75" customHeight="1" x14ac:dyDescent="0.2">
      <c r="A54" s="174" t="s">
        <v>272</v>
      </c>
    </row>
    <row r="55" spans="1:1" s="11" customFormat="1" x14ac:dyDescent="0.2">
      <c r="A55" s="179"/>
    </row>
    <row r="56" spans="1:1" s="11" customFormat="1" ht="23.25" customHeight="1" x14ac:dyDescent="0.2">
      <c r="A56" s="180" t="s">
        <v>292</v>
      </c>
    </row>
    <row r="57" spans="1:1" s="11" customFormat="1" x14ac:dyDescent="0.2">
      <c r="A57" s="181" t="s">
        <v>235</v>
      </c>
    </row>
    <row r="58" spans="1:1" s="11" customFormat="1" x14ac:dyDescent="0.2">
      <c r="A58" s="181"/>
    </row>
    <row r="59" spans="1:1" s="11" customFormat="1" x14ac:dyDescent="0.2">
      <c r="A59" s="180" t="s">
        <v>293</v>
      </c>
    </row>
    <row r="60" spans="1:1" s="11" customFormat="1" x14ac:dyDescent="0.2">
      <c r="A60" s="181" t="s">
        <v>236</v>
      </c>
    </row>
    <row r="61" spans="1:1" s="11" customFormat="1" x14ac:dyDescent="0.2">
      <c r="A61" s="174"/>
    </row>
    <row r="62" spans="1:1" ht="24" x14ac:dyDescent="0.2">
      <c r="A62" s="135" t="s">
        <v>244</v>
      </c>
    </row>
    <row r="63" spans="1:1" s="11" customFormat="1" ht="24" x14ac:dyDescent="0.2">
      <c r="A63" s="180" t="s">
        <v>237</v>
      </c>
    </row>
    <row r="64" spans="1:1" s="11" customFormat="1" x14ac:dyDescent="0.2">
      <c r="A64" s="174" t="s">
        <v>182</v>
      </c>
    </row>
    <row r="65" spans="1:1" s="11" customFormat="1" x14ac:dyDescent="0.2">
      <c r="A65" s="144"/>
    </row>
    <row r="66" spans="1:1" s="11" customFormat="1" ht="24" x14ac:dyDescent="0.2">
      <c r="A66" s="180" t="s">
        <v>294</v>
      </c>
    </row>
    <row r="67" spans="1:1" s="11" customFormat="1" x14ac:dyDescent="0.2">
      <c r="A67" s="174" t="s">
        <v>273</v>
      </c>
    </row>
    <row r="68" spans="1:1" s="11" customFormat="1" x14ac:dyDescent="0.2">
      <c r="A68" s="144"/>
    </row>
    <row r="69" spans="1:1" s="11" customFormat="1" x14ac:dyDescent="0.2">
      <c r="A69" s="180" t="s">
        <v>295</v>
      </c>
    </row>
    <row r="70" spans="1:1" s="11" customFormat="1" ht="36" x14ac:dyDescent="0.2">
      <c r="A70" s="174" t="s">
        <v>274</v>
      </c>
    </row>
    <row r="71" spans="1:1" s="11" customFormat="1" x14ac:dyDescent="0.2">
      <c r="A71" s="144"/>
    </row>
    <row r="72" spans="1:1" s="11" customFormat="1" ht="24" x14ac:dyDescent="0.2">
      <c r="A72" s="180" t="s">
        <v>296</v>
      </c>
    </row>
    <row r="73" spans="1:1" s="11" customFormat="1" x14ac:dyDescent="0.2">
      <c r="A73" s="174" t="s">
        <v>238</v>
      </c>
    </row>
    <row r="74" spans="1:1" x14ac:dyDescent="0.2">
      <c r="A74" s="143"/>
    </row>
    <row r="75" spans="1:1" x14ac:dyDescent="0.2">
      <c r="A75" s="180" t="s">
        <v>297</v>
      </c>
    </row>
    <row r="76" spans="1:1" x14ac:dyDescent="0.2">
      <c r="A76" s="174" t="s">
        <v>236</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47"/>
  <sheetViews>
    <sheetView zoomScaleNormal="100" workbookViewId="0">
      <pane xSplit="1" ySplit="4" topLeftCell="B5" activePane="bottomRight" state="frozen"/>
      <selection pane="topRight" activeCell="B1" sqref="B1"/>
      <selection pane="bottomLeft" activeCell="A5" sqref="A5"/>
      <selection pane="bottomRight" activeCell="BI17" sqref="BI17"/>
    </sheetView>
  </sheetViews>
  <sheetFormatPr defaultColWidth="10.140625" defaultRowHeight="12" x14ac:dyDescent="0.2"/>
  <cols>
    <col min="1" max="1" width="42" style="1" customWidth="1"/>
    <col min="2" max="16384" width="10.140625" style="2"/>
  </cols>
  <sheetData>
    <row r="1" spans="1:61" s="5" customFormat="1" ht="25.5" customHeight="1" x14ac:dyDescent="0.2">
      <c r="A1" s="47" t="s">
        <v>50</v>
      </c>
    </row>
    <row r="2" spans="1:61" s="5" customFormat="1" ht="12.75" x14ac:dyDescent="0.2">
      <c r="A2" s="6" t="s">
        <v>227</v>
      </c>
    </row>
    <row r="3" spans="1:61" s="11" customFormat="1" ht="28.5" customHeight="1" x14ac:dyDescent="0.2">
      <c r="A3" s="74" t="s">
        <v>52</v>
      </c>
      <c r="B3" s="73">
        <f>'BAR BB| Open rates'!B3</f>
        <v>45700</v>
      </c>
      <c r="C3" s="73">
        <f>'BAR BB| Open rates'!C3</f>
        <v>45701</v>
      </c>
      <c r="D3" s="73">
        <f>'BAR BB| Open rates'!D3</f>
        <v>45702</v>
      </c>
      <c r="E3" s="73">
        <f>'BAR BB| Open rates'!E3</f>
        <v>45703</v>
      </c>
      <c r="F3" s="73">
        <f>'BAR BB| Open rates'!F3</f>
        <v>45708</v>
      </c>
      <c r="G3" s="73">
        <f>'BAR BB| Open rates'!G3</f>
        <v>45709</v>
      </c>
      <c r="H3" s="73">
        <f>'BAR BB| Open rates'!H3</f>
        <v>45710</v>
      </c>
      <c r="I3" s="73">
        <f>'BAR BB| Open rates'!I3</f>
        <v>45711</v>
      </c>
      <c r="J3" s="73">
        <f>'BAR BB| Open rates'!J3</f>
        <v>45712</v>
      </c>
      <c r="K3" s="73">
        <f>'BAR BB| Open rates'!K3</f>
        <v>45713</v>
      </c>
      <c r="L3" s="73">
        <f>'BAR BB| Open rates'!L3</f>
        <v>45714</v>
      </c>
      <c r="M3" s="73">
        <f>'BAR BB| Open rates'!M3</f>
        <v>45715</v>
      </c>
      <c r="N3" s="73">
        <f>'BAR BB| Open rates'!N3</f>
        <v>45717</v>
      </c>
      <c r="O3" s="73">
        <f>'BAR BB| Open rates'!O3</f>
        <v>45719</v>
      </c>
      <c r="P3" s="73">
        <f>'BAR BB| Open rates'!P3</f>
        <v>45723</v>
      </c>
      <c r="Q3" s="73">
        <f>'BAR BB| Open rates'!Q3</f>
        <v>45725</v>
      </c>
      <c r="R3" s="73">
        <f>'BAR BB| Open rates'!R3</f>
        <v>45727</v>
      </c>
      <c r="S3" s="73">
        <f>'BAR BB| Open rates'!S3</f>
        <v>45732</v>
      </c>
      <c r="T3" s="73">
        <f>'BAR BB| Open rates'!T3</f>
        <v>45737</v>
      </c>
      <c r="U3" s="73">
        <f>'BAR BB| Open rates'!U3</f>
        <v>45739</v>
      </c>
      <c r="V3" s="73">
        <f>'BAR BB| Open rates'!V3</f>
        <v>45746</v>
      </c>
      <c r="W3" s="73">
        <f>'BAR BB| Open rates'!W3</f>
        <v>45748</v>
      </c>
      <c r="X3" s="73">
        <f>'BAR BB| Open rates'!X3</f>
        <v>45753</v>
      </c>
      <c r="Y3" s="73">
        <f>'BAR BB| Open rates'!Y3</f>
        <v>45758</v>
      </c>
      <c r="Z3" s="73">
        <f>'BAR BB| Open rates'!Z3</f>
        <v>45760</v>
      </c>
      <c r="AA3" s="73">
        <f>'BAR BB| Open rates'!AA3</f>
        <v>45765</v>
      </c>
      <c r="AB3" s="73">
        <f>'BAR BB| Open rates'!AB3</f>
        <v>45767</v>
      </c>
      <c r="AC3" s="73">
        <f>'BAR BB| Open rates'!AC3</f>
        <v>45769</v>
      </c>
      <c r="AD3" s="73">
        <f>'BAR BB| Open rates'!AD3</f>
        <v>45772</v>
      </c>
      <c r="AE3" s="73">
        <f>'BAR BB| Open rates'!AE3</f>
        <v>45778</v>
      </c>
      <c r="AF3" s="73">
        <f>'BAR BB| Open rates'!AF3</f>
        <v>45781</v>
      </c>
      <c r="AG3" s="73">
        <f>'BAR BB| Open rates'!AG3</f>
        <v>45785</v>
      </c>
      <c r="AH3" s="73">
        <f>'BAR BB| Open rates'!AH3</f>
        <v>45788</v>
      </c>
      <c r="AI3" s="73">
        <f>'BAR BB| Open rates'!AI3</f>
        <v>45793</v>
      </c>
      <c r="AJ3" s="73">
        <f>'BAR BB| Open rates'!AJ3</f>
        <v>45795</v>
      </c>
      <c r="AK3" s="73">
        <f>'BAR BB| Open rates'!AK3</f>
        <v>45800</v>
      </c>
      <c r="AL3" s="73">
        <f>'BAR BB| Open rates'!AL3</f>
        <v>45802</v>
      </c>
      <c r="AM3" s="73">
        <f>'BAR BB| Open rates'!AM3</f>
        <v>45807</v>
      </c>
      <c r="AN3" s="73">
        <f>'BAR BB| Open rates'!AN3</f>
        <v>45809</v>
      </c>
      <c r="AO3" s="73">
        <f>'BAR BB| Open rates'!AO3</f>
        <v>45810</v>
      </c>
      <c r="AP3" s="73">
        <f>'BAR BB| Open rates'!AP3</f>
        <v>45815</v>
      </c>
      <c r="AQ3" s="73">
        <f>'BAR BB| Open rates'!AQ3</f>
        <v>45817</v>
      </c>
      <c r="AR3" s="73">
        <f>'BAR BB| Open rates'!AR3</f>
        <v>45821</v>
      </c>
      <c r="AS3" s="73">
        <f>'BAR BB| Open rates'!AS3</f>
        <v>45823</v>
      </c>
      <c r="AT3" s="73">
        <f>'BAR BB| Open rates'!AT3</f>
        <v>45828</v>
      </c>
      <c r="AU3" s="73">
        <f>'BAR BB| Open rates'!AU3</f>
        <v>45836</v>
      </c>
      <c r="AV3" s="73">
        <f>'BAR BB| Open rates'!AV3</f>
        <v>45839</v>
      </c>
      <c r="AW3" s="73">
        <f>'BAR BB| Open rates'!AW3</f>
        <v>45851</v>
      </c>
      <c r="AX3" s="73">
        <f>'BAR BB| Open rates'!AX3</f>
        <v>45852</v>
      </c>
      <c r="AY3" s="73">
        <f>'BAR BB| Open rates'!AY3</f>
        <v>45858</v>
      </c>
      <c r="AZ3" s="73">
        <f>'BAR BB| Open rates'!AZ3</f>
        <v>45863</v>
      </c>
      <c r="BA3" s="73">
        <f>'BAR BB| Open rates'!BA3</f>
        <v>45865</v>
      </c>
      <c r="BB3" s="73">
        <f>'BAR BB| Open rates'!BB3</f>
        <v>45870</v>
      </c>
      <c r="BC3" s="73">
        <f>'BAR BB| Open rates'!BC3</f>
        <v>45872</v>
      </c>
      <c r="BD3" s="73">
        <f>'BAR BB| Open rates'!BD3</f>
        <v>45877</v>
      </c>
      <c r="BE3" s="73">
        <f>'BAR BB| Open rates'!BE3</f>
        <v>45879</v>
      </c>
      <c r="BF3" s="73">
        <f>'BAR BB| Open rates'!BF3</f>
        <v>45884</v>
      </c>
      <c r="BG3" s="73">
        <f>'BAR BB| Open rates'!BG3</f>
        <v>45886</v>
      </c>
      <c r="BH3" s="73">
        <f>'BAR BB| Open rates'!BH3</f>
        <v>45891</v>
      </c>
      <c r="BI3" s="73">
        <f>'BAR BB| Open rates'!BI3</f>
        <v>45893</v>
      </c>
    </row>
    <row r="4" spans="1:61" s="11" customFormat="1" ht="28.5" customHeight="1" x14ac:dyDescent="0.2">
      <c r="A4" s="8"/>
      <c r="B4" s="73">
        <f>'BAR BB| Open rates'!B4</f>
        <v>45700</v>
      </c>
      <c r="C4" s="73">
        <f>'BAR BB| Open rates'!C4</f>
        <v>45701</v>
      </c>
      <c r="D4" s="73">
        <f>'BAR BB| Open rates'!D4</f>
        <v>45702</v>
      </c>
      <c r="E4" s="73">
        <f>'BAR BB| Open rates'!E4</f>
        <v>45707</v>
      </c>
      <c r="F4" s="73">
        <f>'BAR BB| Open rates'!F4</f>
        <v>45708</v>
      </c>
      <c r="G4" s="73">
        <f>'BAR BB| Open rates'!G4</f>
        <v>45709</v>
      </c>
      <c r="H4" s="73">
        <f>'BAR BB| Open rates'!H4</f>
        <v>45710</v>
      </c>
      <c r="I4" s="73">
        <f>'BAR BB| Open rates'!I4</f>
        <v>45711</v>
      </c>
      <c r="J4" s="73">
        <f>'BAR BB| Open rates'!J4</f>
        <v>45712</v>
      </c>
      <c r="K4" s="73">
        <f>'BAR BB| Open rates'!K4</f>
        <v>45713</v>
      </c>
      <c r="L4" s="73">
        <f>'BAR BB| Open rates'!L4</f>
        <v>45714</v>
      </c>
      <c r="M4" s="73">
        <f>'BAR BB| Open rates'!M4</f>
        <v>45716</v>
      </c>
      <c r="N4" s="73">
        <f>'BAR BB| Open rates'!N4</f>
        <v>45718</v>
      </c>
      <c r="O4" s="73">
        <f>'BAR BB| Open rates'!O4</f>
        <v>45722</v>
      </c>
      <c r="P4" s="73">
        <f>'BAR BB| Open rates'!P4</f>
        <v>45724</v>
      </c>
      <c r="Q4" s="73">
        <f>'BAR BB| Open rates'!Q4</f>
        <v>45726</v>
      </c>
      <c r="R4" s="73">
        <f>'BAR BB| Open rates'!R4</f>
        <v>45731</v>
      </c>
      <c r="S4" s="73">
        <f>'BAR BB| Open rates'!S4</f>
        <v>45736</v>
      </c>
      <c r="T4" s="73">
        <f>'BAR BB| Open rates'!T4</f>
        <v>45738</v>
      </c>
      <c r="U4" s="73">
        <f>'BAR BB| Open rates'!U4</f>
        <v>45745</v>
      </c>
      <c r="V4" s="73">
        <f>'BAR BB| Open rates'!V4</f>
        <v>45747</v>
      </c>
      <c r="W4" s="73">
        <f>'BAR BB| Open rates'!W4</f>
        <v>45752</v>
      </c>
      <c r="X4" s="73">
        <f>'BAR BB| Open rates'!X4</f>
        <v>45757</v>
      </c>
      <c r="Y4" s="73">
        <f>'BAR BB| Open rates'!Y4</f>
        <v>45759</v>
      </c>
      <c r="Z4" s="73">
        <f>'BAR BB| Open rates'!Z4</f>
        <v>45764</v>
      </c>
      <c r="AA4" s="73">
        <f>'BAR BB| Open rates'!AA4</f>
        <v>45766</v>
      </c>
      <c r="AB4" s="73">
        <f>'BAR BB| Open rates'!AB4</f>
        <v>45768</v>
      </c>
      <c r="AC4" s="73">
        <f>'BAR BB| Open rates'!AC4</f>
        <v>45771</v>
      </c>
      <c r="AD4" s="73">
        <f>'BAR BB| Open rates'!AD4</f>
        <v>45777</v>
      </c>
      <c r="AE4" s="73">
        <f>'BAR BB| Open rates'!AE4</f>
        <v>45780</v>
      </c>
      <c r="AF4" s="73">
        <f>'BAR BB| Open rates'!AF4</f>
        <v>45784</v>
      </c>
      <c r="AG4" s="73">
        <f>'BAR BB| Open rates'!AG4</f>
        <v>45787</v>
      </c>
      <c r="AH4" s="73">
        <f>'BAR BB| Open rates'!AH4</f>
        <v>45792</v>
      </c>
      <c r="AI4" s="73">
        <f>'BAR BB| Open rates'!AI4</f>
        <v>45794</v>
      </c>
      <c r="AJ4" s="73">
        <f>'BAR BB| Open rates'!AJ4</f>
        <v>45799</v>
      </c>
      <c r="AK4" s="73">
        <f>'BAR BB| Open rates'!AK4</f>
        <v>45801</v>
      </c>
      <c r="AL4" s="73">
        <f>'BAR BB| Open rates'!AL4</f>
        <v>45806</v>
      </c>
      <c r="AM4" s="73">
        <f>'BAR BB| Open rates'!AM4</f>
        <v>45808</v>
      </c>
      <c r="AN4" s="73">
        <f>'BAR BB| Open rates'!AN4</f>
        <v>45809</v>
      </c>
      <c r="AO4" s="73">
        <f>'BAR BB| Open rates'!AO4</f>
        <v>45814</v>
      </c>
      <c r="AP4" s="73">
        <f>'BAR BB| Open rates'!AP4</f>
        <v>45816</v>
      </c>
      <c r="AQ4" s="73">
        <f>'BAR BB| Open rates'!AQ4</f>
        <v>45820</v>
      </c>
      <c r="AR4" s="73">
        <f>'BAR BB| Open rates'!AR4</f>
        <v>45822</v>
      </c>
      <c r="AS4" s="73">
        <f>'BAR BB| Open rates'!AS4</f>
        <v>45827</v>
      </c>
      <c r="AT4" s="73">
        <f>'BAR BB| Open rates'!AT4</f>
        <v>45835</v>
      </c>
      <c r="AU4" s="73">
        <f>'BAR BB| Open rates'!AU4</f>
        <v>45838</v>
      </c>
      <c r="AV4" s="73">
        <f>'BAR BB| Open rates'!AV4</f>
        <v>45850</v>
      </c>
      <c r="AW4" s="73">
        <f>'BAR BB| Open rates'!AW4</f>
        <v>45851</v>
      </c>
      <c r="AX4" s="73">
        <f>'BAR BB| Open rates'!AX4</f>
        <v>45857</v>
      </c>
      <c r="AY4" s="73">
        <f>'BAR BB| Open rates'!AY4</f>
        <v>45862</v>
      </c>
      <c r="AZ4" s="73">
        <f>'BAR BB| Open rates'!AZ4</f>
        <v>45864</v>
      </c>
      <c r="BA4" s="73">
        <f>'BAR BB| Open rates'!BA4</f>
        <v>45869</v>
      </c>
      <c r="BB4" s="73">
        <f>'BAR BB| Open rates'!BB4</f>
        <v>45871</v>
      </c>
      <c r="BC4" s="73">
        <f>'BAR BB| Open rates'!BC4</f>
        <v>45876</v>
      </c>
      <c r="BD4" s="73">
        <f>'BAR BB| Open rates'!BD4</f>
        <v>45878</v>
      </c>
      <c r="BE4" s="73">
        <f>'BAR BB| Open rates'!BE4</f>
        <v>45883</v>
      </c>
      <c r="BF4" s="73">
        <f>'BAR BB| Open rates'!BF4</f>
        <v>45885</v>
      </c>
      <c r="BG4" s="73">
        <f>'BAR BB| Open rates'!BG4</f>
        <v>45890</v>
      </c>
      <c r="BH4" s="73">
        <f>'BAR BB| Open rates'!BH4</f>
        <v>45892</v>
      </c>
      <c r="BI4" s="73">
        <f>'BAR BB| Open rates'!BI4</f>
        <v>45900</v>
      </c>
    </row>
    <row r="5" spans="1:61" s="14" customFormat="1" ht="12" customHeight="1" x14ac:dyDescent="0.2">
      <c r="A5" s="33" t="s">
        <v>53</v>
      </c>
    </row>
    <row r="6" spans="1:61" s="14" customFormat="1" ht="12" customHeight="1" x14ac:dyDescent="0.2">
      <c r="A6" s="42">
        <v>1</v>
      </c>
      <c r="B6" s="84">
        <f>'BAR BB| Open rates'!B6*0.8 + 35</f>
        <v>22355</v>
      </c>
      <c r="C6" s="84">
        <f>'BAR BB| Open rates'!C6*0.8 + 35</f>
        <v>22355</v>
      </c>
      <c r="D6" s="84">
        <f>'BAR BB| Open rates'!D6*0.8 + 35</f>
        <v>22355</v>
      </c>
      <c r="E6" s="84">
        <f>'BAR BB| Open rates'!E6*0.8 + 35</f>
        <v>22355</v>
      </c>
      <c r="F6" s="84">
        <f>'BAR BB| Open rates'!F6*0.8 + 35</f>
        <v>22355</v>
      </c>
      <c r="G6" s="84">
        <f>'BAR BB| Open rates'!G6*0.8 + 35</f>
        <v>22355</v>
      </c>
      <c r="H6" s="84">
        <f>'BAR BB| Open rates'!H6*0.8 + 35</f>
        <v>19155</v>
      </c>
      <c r="I6" s="84">
        <f>'BAR BB| Open rates'!I6*0.8 + 35</f>
        <v>18355</v>
      </c>
      <c r="J6" s="84">
        <f>'BAR BB| Open rates'!J6*0.8 + 35</f>
        <v>19155</v>
      </c>
      <c r="K6" s="84">
        <f>'BAR BB| Open rates'!K6*0.8 + 35</f>
        <v>19155</v>
      </c>
      <c r="L6" s="84">
        <f>'BAR BB| Open rates'!L6*0.8 + 35</f>
        <v>15155</v>
      </c>
      <c r="M6" s="84">
        <f>'BAR BB| Open rates'!M6*0.8 + 35</f>
        <v>17555</v>
      </c>
      <c r="N6" s="84">
        <f>'BAR BB| Open rates'!N6*0.8 + 35</f>
        <v>17555</v>
      </c>
      <c r="O6" s="84">
        <f>'BAR BB| Open rates'!O6*0.8 + 35</f>
        <v>12755</v>
      </c>
      <c r="P6" s="84">
        <f>'BAR BB| Open rates'!P6*0.8 + 35</f>
        <v>12755</v>
      </c>
      <c r="Q6" s="84">
        <f>'BAR BB| Open rates'!Q6*0.8 + 35</f>
        <v>9555</v>
      </c>
      <c r="R6" s="84">
        <f>'BAR BB| Open rates'!R6*0.8 + 35</f>
        <v>9555</v>
      </c>
      <c r="S6" s="84">
        <f>'BAR BB| Open rates'!S6*0.8 + 35</f>
        <v>7315</v>
      </c>
      <c r="T6" s="84">
        <f>'BAR BB| Open rates'!T6*0.8 + 35</f>
        <v>9555</v>
      </c>
      <c r="U6" s="84">
        <f>'BAR BB| Open rates'!U6*0.8 + 35</f>
        <v>7315</v>
      </c>
      <c r="V6" s="84">
        <f>'BAR BB| Open rates'!V6*0.8 + 35</f>
        <v>6355</v>
      </c>
      <c r="W6" s="84">
        <f>'BAR BB| Open rates'!W6*0.8 + 35</f>
        <v>6355</v>
      </c>
      <c r="X6" s="84">
        <f>'BAR BB| Open rates'!X6*0.8 + 35</f>
        <v>4515</v>
      </c>
      <c r="Y6" s="84">
        <f>'BAR BB| Open rates'!Y6*0.8 + 35</f>
        <v>5315</v>
      </c>
      <c r="Z6" s="84">
        <f>'BAR BB| Open rates'!Z6*0.8 + 35</f>
        <v>4515</v>
      </c>
      <c r="AA6" s="84">
        <f>'BAR BB| Open rates'!AA6*0.8 + 35</f>
        <v>5315</v>
      </c>
      <c r="AB6" s="84">
        <f>'BAR BB| Open rates'!AB6*0.8 + 35</f>
        <v>4515</v>
      </c>
      <c r="AC6" s="84">
        <f>'BAR BB| Open rates'!AC6*0.8 + 35</f>
        <v>4515</v>
      </c>
      <c r="AD6" s="84">
        <f>'BAR BB| Open rates'!AD6*0.8 + 35</f>
        <v>4755</v>
      </c>
      <c r="AE6" s="84">
        <f>'BAR BB| Open rates'!AE6*0.8 + 35</f>
        <v>5635</v>
      </c>
      <c r="AF6" s="84">
        <f>'BAR BB| Open rates'!AF6*0.8 + 35</f>
        <v>4515</v>
      </c>
      <c r="AG6" s="84">
        <f>'BAR BB| Open rates'!AG6*0.8 + 35</f>
        <v>5635</v>
      </c>
      <c r="AH6" s="84">
        <f>'BAR BB| Open rates'!AH6*0.8 + 35</f>
        <v>4515</v>
      </c>
      <c r="AI6" s="84">
        <f>'BAR BB| Open rates'!AI6*0.8 + 35</f>
        <v>5315</v>
      </c>
      <c r="AJ6" s="84">
        <f>'BAR BB| Open rates'!AJ6*0.8 + 35</f>
        <v>4515</v>
      </c>
      <c r="AK6" s="84">
        <f>'BAR BB| Open rates'!AK6*0.8 + 35</f>
        <v>5315</v>
      </c>
      <c r="AL6" s="84">
        <f>'BAR BB| Open rates'!AL6*0.8 + 35</f>
        <v>4515</v>
      </c>
      <c r="AM6" s="84">
        <f>'BAR BB| Open rates'!AM6*0.8 + 35</f>
        <v>7315</v>
      </c>
      <c r="AN6" s="84">
        <f>'BAR BB| Open rates'!AN6*0.8 + 35</f>
        <v>7315</v>
      </c>
      <c r="AO6" s="84">
        <f>'BAR BB| Open rates'!AO6*0.8 + 35</f>
        <v>5635</v>
      </c>
      <c r="AP6" s="84">
        <f>'BAR BB| Open rates'!AP6*0.8 + 35</f>
        <v>7315</v>
      </c>
      <c r="AQ6" s="84">
        <f>'BAR BB| Open rates'!AQ6*0.8 + 35</f>
        <v>5635</v>
      </c>
      <c r="AR6" s="84">
        <f>'BAR BB| Open rates'!AR6*0.8 + 35</f>
        <v>5635</v>
      </c>
      <c r="AS6" s="84">
        <f>'BAR BB| Open rates'!AS6*0.8 + 35</f>
        <v>4835</v>
      </c>
      <c r="AT6" s="84">
        <f>'BAR BB| Open rates'!AT6*0.8 + 35</f>
        <v>11155</v>
      </c>
      <c r="AU6" s="84">
        <f>'BAR BB| Open rates'!AU6*0.8 + 35</f>
        <v>4835</v>
      </c>
      <c r="AV6" s="84">
        <f>'BAR BB| Open rates'!AV6*0.8 + 35</f>
        <v>11155</v>
      </c>
      <c r="AW6" s="84">
        <f>'BAR BB| Open rates'!AW6*0.8 + 35</f>
        <v>11155</v>
      </c>
      <c r="AX6" s="84">
        <f>'BAR BB| Open rates'!AX6*0.8 + 35</f>
        <v>9555</v>
      </c>
      <c r="AY6" s="84">
        <f>'BAR BB| Open rates'!AY6*0.8 + 35</f>
        <v>9555</v>
      </c>
      <c r="AZ6" s="84">
        <f>'BAR BB| Open rates'!AZ6*0.8 + 35</f>
        <v>9555</v>
      </c>
      <c r="BA6" s="84">
        <f>'BAR BB| Open rates'!BA6*0.8 + 35</f>
        <v>9555</v>
      </c>
      <c r="BB6" s="84">
        <f>'BAR BB| Open rates'!BB6*0.8 + 35</f>
        <v>9555</v>
      </c>
      <c r="BC6" s="84">
        <f>'BAR BB| Open rates'!BC6*0.8 + 35</f>
        <v>9555</v>
      </c>
      <c r="BD6" s="84">
        <f>'BAR BB| Open rates'!BD6*0.8 + 35</f>
        <v>9555</v>
      </c>
      <c r="BE6" s="84">
        <f>'BAR BB| Open rates'!BE6*0.8 + 35</f>
        <v>9555</v>
      </c>
      <c r="BF6" s="84">
        <f>'BAR BB| Open rates'!BF6*0.8 + 35</f>
        <v>9555</v>
      </c>
      <c r="BG6" s="84">
        <f>'BAR BB| Open rates'!BG6*0.8 + 35</f>
        <v>8755</v>
      </c>
      <c r="BH6" s="84">
        <f>'BAR BB| Open rates'!BH6*0.8 + 35</f>
        <v>8755</v>
      </c>
      <c r="BI6" s="84">
        <f>'BAR BB| Open rates'!BI6*0.8 + 35</f>
        <v>8755</v>
      </c>
    </row>
    <row r="7" spans="1:61" s="14" customFormat="1" ht="12" customHeight="1" x14ac:dyDescent="0.2">
      <c r="A7" s="42">
        <v>2</v>
      </c>
      <c r="B7" s="84">
        <f>'BAR BB| Open rates'!B7*0.8 + 35</f>
        <v>23555</v>
      </c>
      <c r="C7" s="84">
        <f>'BAR BB| Open rates'!C7*0.8 + 35</f>
        <v>23555</v>
      </c>
      <c r="D7" s="84">
        <f>'BAR BB| Open rates'!D7*0.8 + 35</f>
        <v>23555</v>
      </c>
      <c r="E7" s="84">
        <f>'BAR BB| Open rates'!E7*0.8 + 35</f>
        <v>23555</v>
      </c>
      <c r="F7" s="84">
        <f>'BAR BB| Open rates'!F7*0.8 + 35</f>
        <v>23555</v>
      </c>
      <c r="G7" s="84">
        <f>'BAR BB| Open rates'!G7*0.8 + 35</f>
        <v>23555</v>
      </c>
      <c r="H7" s="84">
        <f>'BAR BB| Open rates'!H7*0.8 + 35</f>
        <v>20355</v>
      </c>
      <c r="I7" s="84">
        <f>'BAR BB| Open rates'!I7*0.8 + 35</f>
        <v>19555</v>
      </c>
      <c r="J7" s="84">
        <f>'BAR BB| Open rates'!J7*0.8 + 35</f>
        <v>20355</v>
      </c>
      <c r="K7" s="84">
        <f>'BAR BB| Open rates'!K7*0.8 + 35</f>
        <v>20355</v>
      </c>
      <c r="L7" s="84">
        <f>'BAR BB| Open rates'!L7*0.8 + 35</f>
        <v>16355</v>
      </c>
      <c r="M7" s="84">
        <f>'BAR BB| Open rates'!M7*0.8 + 35</f>
        <v>18755</v>
      </c>
      <c r="N7" s="84">
        <f>'BAR BB| Open rates'!N7*0.8 + 35</f>
        <v>18755</v>
      </c>
      <c r="O7" s="84">
        <f>'BAR BB| Open rates'!O7*0.8 + 35</f>
        <v>13955</v>
      </c>
      <c r="P7" s="84">
        <f>'BAR BB| Open rates'!P7*0.8 + 35</f>
        <v>13955</v>
      </c>
      <c r="Q7" s="84">
        <f>'BAR BB| Open rates'!Q7*0.8 + 35</f>
        <v>10755</v>
      </c>
      <c r="R7" s="84">
        <f>'BAR BB| Open rates'!R7*0.8 + 35</f>
        <v>10755</v>
      </c>
      <c r="S7" s="84">
        <f>'BAR BB| Open rates'!S7*0.8 + 35</f>
        <v>8515</v>
      </c>
      <c r="T7" s="84">
        <f>'BAR BB| Open rates'!T7*0.8 + 35</f>
        <v>10755</v>
      </c>
      <c r="U7" s="84">
        <f>'BAR BB| Open rates'!U7*0.8 + 35</f>
        <v>8515</v>
      </c>
      <c r="V7" s="84">
        <f>'BAR BB| Open rates'!V7*0.8 + 35</f>
        <v>7555</v>
      </c>
      <c r="W7" s="84">
        <f>'BAR BB| Open rates'!W7*0.8 + 35</f>
        <v>7555</v>
      </c>
      <c r="X7" s="84">
        <f>'BAR BB| Open rates'!X7*0.8 + 35</f>
        <v>5715</v>
      </c>
      <c r="Y7" s="84">
        <f>'BAR BB| Open rates'!Y7*0.8 + 35</f>
        <v>6515</v>
      </c>
      <c r="Z7" s="84">
        <f>'BAR BB| Open rates'!Z7*0.8 + 35</f>
        <v>5715</v>
      </c>
      <c r="AA7" s="84">
        <f>'BAR BB| Open rates'!AA7*0.8 + 35</f>
        <v>6515</v>
      </c>
      <c r="AB7" s="84">
        <f>'BAR BB| Open rates'!AB7*0.8 + 35</f>
        <v>5715</v>
      </c>
      <c r="AC7" s="84">
        <f>'BAR BB| Open rates'!AC7*0.8 + 35</f>
        <v>5715</v>
      </c>
      <c r="AD7" s="84">
        <f>'BAR BB| Open rates'!AD7*0.8 + 35</f>
        <v>5955</v>
      </c>
      <c r="AE7" s="84">
        <f>'BAR BB| Open rates'!AE7*0.8 + 35</f>
        <v>6835</v>
      </c>
      <c r="AF7" s="84">
        <f>'BAR BB| Open rates'!AF7*0.8 + 35</f>
        <v>5715</v>
      </c>
      <c r="AG7" s="84">
        <f>'BAR BB| Open rates'!AG7*0.8 + 35</f>
        <v>6835</v>
      </c>
      <c r="AH7" s="84">
        <f>'BAR BB| Open rates'!AH7*0.8 + 35</f>
        <v>5715</v>
      </c>
      <c r="AI7" s="84">
        <f>'BAR BB| Open rates'!AI7*0.8 + 35</f>
        <v>6515</v>
      </c>
      <c r="AJ7" s="84">
        <f>'BAR BB| Open rates'!AJ7*0.8 + 35</f>
        <v>5715</v>
      </c>
      <c r="AK7" s="84">
        <f>'BAR BB| Open rates'!AK7*0.8 + 35</f>
        <v>6515</v>
      </c>
      <c r="AL7" s="84">
        <f>'BAR BB| Open rates'!AL7*0.8 + 35</f>
        <v>5715</v>
      </c>
      <c r="AM7" s="84">
        <f>'BAR BB| Open rates'!AM7*0.8 + 35</f>
        <v>8515</v>
      </c>
      <c r="AN7" s="84">
        <f>'BAR BB| Open rates'!AN7*0.8 + 35</f>
        <v>8515</v>
      </c>
      <c r="AO7" s="84">
        <f>'BAR BB| Open rates'!AO7*0.8 + 35</f>
        <v>6835</v>
      </c>
      <c r="AP7" s="84">
        <f>'BAR BB| Open rates'!AP7*0.8 + 35</f>
        <v>8515</v>
      </c>
      <c r="AQ7" s="84">
        <f>'BAR BB| Open rates'!AQ7*0.8 + 35</f>
        <v>6835</v>
      </c>
      <c r="AR7" s="84">
        <f>'BAR BB| Open rates'!AR7*0.8 + 35</f>
        <v>6835</v>
      </c>
      <c r="AS7" s="84">
        <f>'BAR BB| Open rates'!AS7*0.8 + 35</f>
        <v>6035</v>
      </c>
      <c r="AT7" s="84">
        <f>'BAR BB| Open rates'!AT7*0.8 + 35</f>
        <v>12355</v>
      </c>
      <c r="AU7" s="84">
        <f>'BAR BB| Open rates'!AU7*0.8 + 35</f>
        <v>6035</v>
      </c>
      <c r="AV7" s="84">
        <f>'BAR BB| Open rates'!AV7*0.8 + 35</f>
        <v>12355</v>
      </c>
      <c r="AW7" s="84">
        <f>'BAR BB| Open rates'!AW7*0.8 + 35</f>
        <v>12355</v>
      </c>
      <c r="AX7" s="84">
        <f>'BAR BB| Open rates'!AX7*0.8 + 35</f>
        <v>10755</v>
      </c>
      <c r="AY7" s="84">
        <f>'BAR BB| Open rates'!AY7*0.8 + 35</f>
        <v>10755</v>
      </c>
      <c r="AZ7" s="84">
        <f>'BAR BB| Open rates'!AZ7*0.8 + 35</f>
        <v>10755</v>
      </c>
      <c r="BA7" s="84">
        <f>'BAR BB| Open rates'!BA7*0.8 + 35</f>
        <v>10755</v>
      </c>
      <c r="BB7" s="84">
        <f>'BAR BB| Open rates'!BB7*0.8 + 35</f>
        <v>10755</v>
      </c>
      <c r="BC7" s="84">
        <f>'BAR BB| Open rates'!BC7*0.8 + 35</f>
        <v>10755</v>
      </c>
      <c r="BD7" s="84">
        <f>'BAR BB| Open rates'!BD7*0.8 + 35</f>
        <v>10755</v>
      </c>
      <c r="BE7" s="84">
        <f>'BAR BB| Open rates'!BE7*0.8 + 35</f>
        <v>10755</v>
      </c>
      <c r="BF7" s="84">
        <f>'BAR BB| Open rates'!BF7*0.8 + 35</f>
        <v>10755</v>
      </c>
      <c r="BG7" s="84">
        <f>'BAR BB| Open rates'!BG7*0.8 + 35</f>
        <v>9955</v>
      </c>
      <c r="BH7" s="84">
        <f>'BAR BB| Open rates'!BH7*0.8 + 35</f>
        <v>9955</v>
      </c>
      <c r="BI7" s="84">
        <f>'BAR BB| Open rates'!BI7*0.8 + 35</f>
        <v>9955</v>
      </c>
    </row>
    <row r="8" spans="1:6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row>
    <row r="9" spans="1:61" s="14" customFormat="1" ht="12" customHeight="1" x14ac:dyDescent="0.2">
      <c r="A9" s="149">
        <v>1</v>
      </c>
      <c r="B9" s="84">
        <f>'BAR BB| Open rates'!B9*0.8 + 35</f>
        <v>27155</v>
      </c>
      <c r="C9" s="84">
        <f>'BAR BB| Open rates'!C9*0.8 + 35</f>
        <v>27155</v>
      </c>
      <c r="D9" s="84">
        <f>'BAR BB| Open rates'!D9*0.8 + 35</f>
        <v>27155</v>
      </c>
      <c r="E9" s="84">
        <f>'BAR BB| Open rates'!E9*0.8 + 35</f>
        <v>27155</v>
      </c>
      <c r="F9" s="84">
        <f>'BAR BB| Open rates'!F9*0.8 + 35</f>
        <v>27155</v>
      </c>
      <c r="G9" s="84">
        <f>'BAR BB| Open rates'!G9*0.8 + 35</f>
        <v>27155</v>
      </c>
      <c r="H9" s="84">
        <f>'BAR BB| Open rates'!H9*0.8 + 35</f>
        <v>23955</v>
      </c>
      <c r="I9" s="84">
        <f>'BAR BB| Open rates'!I9*0.8 + 35</f>
        <v>23155</v>
      </c>
      <c r="J9" s="84">
        <f>'BAR BB| Open rates'!J9*0.8 + 35</f>
        <v>23955</v>
      </c>
      <c r="K9" s="84">
        <f>'BAR BB| Open rates'!K9*0.8 + 35</f>
        <v>22355</v>
      </c>
      <c r="L9" s="84">
        <f>'BAR BB| Open rates'!L9*0.8 + 35</f>
        <v>18355</v>
      </c>
      <c r="M9" s="84">
        <f>'BAR BB| Open rates'!M9*0.8 + 35</f>
        <v>20755</v>
      </c>
      <c r="N9" s="84">
        <f>'BAR BB| Open rates'!N9*0.8 + 35</f>
        <v>20755</v>
      </c>
      <c r="O9" s="84">
        <f>'BAR BB| Open rates'!O9*0.8 + 35</f>
        <v>15955</v>
      </c>
      <c r="P9" s="84">
        <f>'BAR BB| Open rates'!P9*0.8 + 35</f>
        <v>15955</v>
      </c>
      <c r="Q9" s="84">
        <f>'BAR BB| Open rates'!Q9*0.8 + 35</f>
        <v>12755</v>
      </c>
      <c r="R9" s="84">
        <f>'BAR BB| Open rates'!R9*0.8 + 35</f>
        <v>12755</v>
      </c>
      <c r="S9" s="84">
        <f>'BAR BB| Open rates'!S9*0.8 + 35</f>
        <v>10515</v>
      </c>
      <c r="T9" s="84">
        <f>'BAR BB| Open rates'!T9*0.8 + 35</f>
        <v>12755</v>
      </c>
      <c r="U9" s="84">
        <f>'BAR BB| Open rates'!U9*0.8 + 35</f>
        <v>10515</v>
      </c>
      <c r="V9" s="84">
        <f>'BAR BB| Open rates'!V9*0.8 + 35</f>
        <v>9555</v>
      </c>
      <c r="W9" s="84">
        <f>'BAR BB| Open rates'!W9*0.8 + 35</f>
        <v>7955</v>
      </c>
      <c r="X9" s="84">
        <f>'BAR BB| Open rates'!X9*0.8 + 35</f>
        <v>6115</v>
      </c>
      <c r="Y9" s="84">
        <f>'BAR BB| Open rates'!Y9*0.8 + 35</f>
        <v>6915</v>
      </c>
      <c r="Z9" s="84">
        <f>'BAR BB| Open rates'!Z9*0.8 + 35</f>
        <v>6115</v>
      </c>
      <c r="AA9" s="84">
        <f>'BAR BB| Open rates'!AA9*0.8 + 35</f>
        <v>6915</v>
      </c>
      <c r="AB9" s="84">
        <f>'BAR BB| Open rates'!AB9*0.8 + 35</f>
        <v>6115</v>
      </c>
      <c r="AC9" s="84">
        <f>'BAR BB| Open rates'!AC9*0.8 + 35</f>
        <v>6115</v>
      </c>
      <c r="AD9" s="84">
        <f>'BAR BB| Open rates'!AD9*0.8 + 35</f>
        <v>6355</v>
      </c>
      <c r="AE9" s="84">
        <f>'BAR BB| Open rates'!AE9*0.8 + 35</f>
        <v>7235</v>
      </c>
      <c r="AF9" s="84">
        <f>'BAR BB| Open rates'!AF9*0.8 + 35</f>
        <v>6115</v>
      </c>
      <c r="AG9" s="84">
        <f>'BAR BB| Open rates'!AG9*0.8 + 35</f>
        <v>7235</v>
      </c>
      <c r="AH9" s="84">
        <f>'BAR BB| Open rates'!AH9*0.8 + 35</f>
        <v>6115</v>
      </c>
      <c r="AI9" s="84">
        <f>'BAR BB| Open rates'!AI9*0.8 + 35</f>
        <v>6915</v>
      </c>
      <c r="AJ9" s="84">
        <f>'BAR BB| Open rates'!AJ9*0.8 + 35</f>
        <v>6115</v>
      </c>
      <c r="AK9" s="84">
        <f>'BAR BB| Open rates'!AK9*0.8 + 35</f>
        <v>6915</v>
      </c>
      <c r="AL9" s="84">
        <f>'BAR BB| Open rates'!AL9*0.8 + 35</f>
        <v>6115</v>
      </c>
      <c r="AM9" s="84">
        <f>'BAR BB| Open rates'!AM9*0.8 + 35</f>
        <v>8915</v>
      </c>
      <c r="AN9" s="84">
        <f>'BAR BB| Open rates'!AN9*0.8 + 35</f>
        <v>8915</v>
      </c>
      <c r="AO9" s="84">
        <f>'BAR BB| Open rates'!AO9*0.8 + 35</f>
        <v>7235</v>
      </c>
      <c r="AP9" s="84">
        <f>'BAR BB| Open rates'!AP9*0.8 + 35</f>
        <v>8915</v>
      </c>
      <c r="AQ9" s="84">
        <f>'BAR BB| Open rates'!AQ9*0.8 + 35</f>
        <v>7235</v>
      </c>
      <c r="AR9" s="84">
        <f>'BAR BB| Open rates'!AR9*0.8 + 35</f>
        <v>7235</v>
      </c>
      <c r="AS9" s="84">
        <f>'BAR BB| Open rates'!AS9*0.8 + 35</f>
        <v>6435</v>
      </c>
      <c r="AT9" s="84">
        <f>'BAR BB| Open rates'!AT9*0.8 + 35</f>
        <v>12755</v>
      </c>
      <c r="AU9" s="84">
        <f>'BAR BB| Open rates'!AU9*0.8 + 35</f>
        <v>6435</v>
      </c>
      <c r="AV9" s="84">
        <f>'BAR BB| Open rates'!AV9*0.8 + 35</f>
        <v>12755</v>
      </c>
      <c r="AW9" s="84">
        <f>'BAR BB| Open rates'!AW9*0.8 + 35</f>
        <v>12755</v>
      </c>
      <c r="AX9" s="84">
        <f>'BAR BB| Open rates'!AX9*0.8 + 35</f>
        <v>11155</v>
      </c>
      <c r="AY9" s="84">
        <f>'BAR BB| Open rates'!AY9*0.8 + 35</f>
        <v>11155</v>
      </c>
      <c r="AZ9" s="84">
        <f>'BAR BB| Open rates'!AZ9*0.8 + 35</f>
        <v>11155</v>
      </c>
      <c r="BA9" s="84">
        <f>'BAR BB| Open rates'!BA9*0.8 + 35</f>
        <v>11155</v>
      </c>
      <c r="BB9" s="84">
        <f>'BAR BB| Open rates'!BB9*0.8 + 35</f>
        <v>11155</v>
      </c>
      <c r="BC9" s="84">
        <f>'BAR BB| Open rates'!BC9*0.8 + 35</f>
        <v>11155</v>
      </c>
      <c r="BD9" s="84">
        <f>'BAR BB| Open rates'!BD9*0.8 + 35</f>
        <v>11155</v>
      </c>
      <c r="BE9" s="84">
        <f>'BAR BB| Open rates'!BE9*0.8 + 35</f>
        <v>11155</v>
      </c>
      <c r="BF9" s="84">
        <f>'BAR BB| Open rates'!BF9*0.8 + 35</f>
        <v>11155</v>
      </c>
      <c r="BG9" s="84">
        <f>'BAR BB| Open rates'!BG9*0.8 + 35</f>
        <v>10355</v>
      </c>
      <c r="BH9" s="84">
        <f>'BAR BB| Open rates'!BH9*0.8 + 35</f>
        <v>10355</v>
      </c>
      <c r="BI9" s="84">
        <f>'BAR BB| Open rates'!BI9*0.8 + 35</f>
        <v>10355</v>
      </c>
    </row>
    <row r="10" spans="1:61" s="14" customFormat="1" ht="12" customHeight="1" x14ac:dyDescent="0.2">
      <c r="A10" s="149">
        <v>2</v>
      </c>
      <c r="B10" s="84">
        <f>'BAR BB| Open rates'!B10*0.8 + 35</f>
        <v>28355</v>
      </c>
      <c r="C10" s="84">
        <f>'BAR BB| Open rates'!C10*0.8 + 35</f>
        <v>28355</v>
      </c>
      <c r="D10" s="84">
        <f>'BAR BB| Open rates'!D10*0.8 + 35</f>
        <v>28355</v>
      </c>
      <c r="E10" s="84">
        <f>'BAR BB| Open rates'!E10*0.8 + 35</f>
        <v>28355</v>
      </c>
      <c r="F10" s="84">
        <f>'BAR BB| Open rates'!F10*0.8 + 35</f>
        <v>28355</v>
      </c>
      <c r="G10" s="84">
        <f>'BAR BB| Open rates'!G10*0.8 + 35</f>
        <v>28355</v>
      </c>
      <c r="H10" s="84">
        <f>'BAR BB| Open rates'!H10*0.8 + 35</f>
        <v>25155</v>
      </c>
      <c r="I10" s="84">
        <f>'BAR BB| Open rates'!I10*0.8 + 35</f>
        <v>24355</v>
      </c>
      <c r="J10" s="84">
        <f>'BAR BB| Open rates'!J10*0.8 + 35</f>
        <v>25155</v>
      </c>
      <c r="K10" s="84">
        <f>'BAR BB| Open rates'!K10*0.8 + 35</f>
        <v>23555</v>
      </c>
      <c r="L10" s="84">
        <f>'BAR BB| Open rates'!L10*0.8 + 35</f>
        <v>19555</v>
      </c>
      <c r="M10" s="84">
        <f>'BAR BB| Open rates'!M10*0.8 + 35</f>
        <v>21955</v>
      </c>
      <c r="N10" s="84">
        <f>'BAR BB| Open rates'!N10*0.8 + 35</f>
        <v>21955</v>
      </c>
      <c r="O10" s="84">
        <f>'BAR BB| Open rates'!O10*0.8 + 35</f>
        <v>17155</v>
      </c>
      <c r="P10" s="84">
        <f>'BAR BB| Open rates'!P10*0.8 + 35</f>
        <v>17155</v>
      </c>
      <c r="Q10" s="84">
        <f>'BAR BB| Open rates'!Q10*0.8 + 35</f>
        <v>13955</v>
      </c>
      <c r="R10" s="84">
        <f>'BAR BB| Open rates'!R10*0.8 + 35</f>
        <v>13955</v>
      </c>
      <c r="S10" s="84">
        <f>'BAR BB| Open rates'!S10*0.8 + 35</f>
        <v>11715</v>
      </c>
      <c r="T10" s="84">
        <f>'BAR BB| Open rates'!T10*0.8 + 35</f>
        <v>13955</v>
      </c>
      <c r="U10" s="84">
        <f>'BAR BB| Open rates'!U10*0.8 + 35</f>
        <v>11715</v>
      </c>
      <c r="V10" s="84">
        <f>'BAR BB| Open rates'!V10*0.8 + 35</f>
        <v>10755</v>
      </c>
      <c r="W10" s="84">
        <f>'BAR BB| Open rates'!W10*0.8 + 35</f>
        <v>9155</v>
      </c>
      <c r="X10" s="84">
        <f>'BAR BB| Open rates'!X10*0.8 + 35</f>
        <v>7315</v>
      </c>
      <c r="Y10" s="84">
        <f>'BAR BB| Open rates'!Y10*0.8 + 35</f>
        <v>8115</v>
      </c>
      <c r="Z10" s="84">
        <f>'BAR BB| Open rates'!Z10*0.8 + 35</f>
        <v>7315</v>
      </c>
      <c r="AA10" s="84">
        <f>'BAR BB| Open rates'!AA10*0.8 + 35</f>
        <v>8115</v>
      </c>
      <c r="AB10" s="84">
        <f>'BAR BB| Open rates'!AB10*0.8 + 35</f>
        <v>7315</v>
      </c>
      <c r="AC10" s="84">
        <f>'BAR BB| Open rates'!AC10*0.8 + 35</f>
        <v>7315</v>
      </c>
      <c r="AD10" s="84">
        <f>'BAR BB| Open rates'!AD10*0.8 + 35</f>
        <v>7555</v>
      </c>
      <c r="AE10" s="84">
        <f>'BAR BB| Open rates'!AE10*0.8 + 35</f>
        <v>8435</v>
      </c>
      <c r="AF10" s="84">
        <f>'BAR BB| Open rates'!AF10*0.8 + 35</f>
        <v>7315</v>
      </c>
      <c r="AG10" s="84">
        <f>'BAR BB| Open rates'!AG10*0.8 + 35</f>
        <v>8435</v>
      </c>
      <c r="AH10" s="84">
        <f>'BAR BB| Open rates'!AH10*0.8 + 35</f>
        <v>7315</v>
      </c>
      <c r="AI10" s="84">
        <f>'BAR BB| Open rates'!AI10*0.8 + 35</f>
        <v>8115</v>
      </c>
      <c r="AJ10" s="84">
        <f>'BAR BB| Open rates'!AJ10*0.8 + 35</f>
        <v>7315</v>
      </c>
      <c r="AK10" s="84">
        <f>'BAR BB| Open rates'!AK10*0.8 + 35</f>
        <v>8115</v>
      </c>
      <c r="AL10" s="84">
        <f>'BAR BB| Open rates'!AL10*0.8 + 35</f>
        <v>7315</v>
      </c>
      <c r="AM10" s="84">
        <f>'BAR BB| Open rates'!AM10*0.8 + 35</f>
        <v>10115</v>
      </c>
      <c r="AN10" s="84">
        <f>'BAR BB| Open rates'!AN10*0.8 + 35</f>
        <v>10115</v>
      </c>
      <c r="AO10" s="84">
        <f>'BAR BB| Open rates'!AO10*0.8 + 35</f>
        <v>8435</v>
      </c>
      <c r="AP10" s="84">
        <f>'BAR BB| Open rates'!AP10*0.8 + 35</f>
        <v>10115</v>
      </c>
      <c r="AQ10" s="84">
        <f>'BAR BB| Open rates'!AQ10*0.8 + 35</f>
        <v>8435</v>
      </c>
      <c r="AR10" s="84">
        <f>'BAR BB| Open rates'!AR10*0.8 + 35</f>
        <v>8435</v>
      </c>
      <c r="AS10" s="84">
        <f>'BAR BB| Open rates'!AS10*0.8 + 35</f>
        <v>7635</v>
      </c>
      <c r="AT10" s="84">
        <f>'BAR BB| Open rates'!AT10*0.8 + 35</f>
        <v>13955</v>
      </c>
      <c r="AU10" s="84">
        <f>'BAR BB| Open rates'!AU10*0.8 + 35</f>
        <v>7635</v>
      </c>
      <c r="AV10" s="84">
        <f>'BAR BB| Open rates'!AV10*0.8 + 35</f>
        <v>13955</v>
      </c>
      <c r="AW10" s="84">
        <f>'BAR BB| Open rates'!AW10*0.8 + 35</f>
        <v>13955</v>
      </c>
      <c r="AX10" s="84">
        <f>'BAR BB| Open rates'!AX10*0.8 + 35</f>
        <v>12355</v>
      </c>
      <c r="AY10" s="84">
        <f>'BAR BB| Open rates'!AY10*0.8 + 35</f>
        <v>12355</v>
      </c>
      <c r="AZ10" s="84">
        <f>'BAR BB| Open rates'!AZ10*0.8 + 35</f>
        <v>12355</v>
      </c>
      <c r="BA10" s="84">
        <f>'BAR BB| Open rates'!BA10*0.8 + 35</f>
        <v>12355</v>
      </c>
      <c r="BB10" s="84">
        <f>'BAR BB| Open rates'!BB10*0.8 + 35</f>
        <v>12355</v>
      </c>
      <c r="BC10" s="84">
        <f>'BAR BB| Open rates'!BC10*0.8 + 35</f>
        <v>12355</v>
      </c>
      <c r="BD10" s="84">
        <f>'BAR BB| Open rates'!BD10*0.8 + 35</f>
        <v>12355</v>
      </c>
      <c r="BE10" s="84">
        <f>'BAR BB| Open rates'!BE10*0.8 + 35</f>
        <v>12355</v>
      </c>
      <c r="BF10" s="84">
        <f>'BAR BB| Open rates'!BF10*0.8 + 35</f>
        <v>12355</v>
      </c>
      <c r="BG10" s="84">
        <f>'BAR BB| Open rates'!BG10*0.8 + 35</f>
        <v>11555</v>
      </c>
      <c r="BH10" s="84">
        <f>'BAR BB| Open rates'!BH10*0.8 + 35</f>
        <v>11555</v>
      </c>
      <c r="BI10" s="84">
        <f>'BAR BB| Open rates'!BI10*0.8 + 35</f>
        <v>11555</v>
      </c>
    </row>
    <row r="11" spans="1:6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row>
    <row r="12" spans="1:61" s="14" customFormat="1" ht="12" customHeight="1" x14ac:dyDescent="0.2">
      <c r="A12" s="149">
        <v>1</v>
      </c>
      <c r="B12" s="84">
        <f>'BAR BB| Open rates'!B12*0.8 + 35</f>
        <v>29555</v>
      </c>
      <c r="C12" s="84">
        <f>'BAR BB| Open rates'!C12*0.8 + 35</f>
        <v>29555</v>
      </c>
      <c r="D12" s="84">
        <f>'BAR BB| Open rates'!D12*0.8 + 35</f>
        <v>29555</v>
      </c>
      <c r="E12" s="84">
        <f>'BAR BB| Open rates'!E12*0.8 + 35</f>
        <v>29555</v>
      </c>
      <c r="F12" s="84">
        <f>'BAR BB| Open rates'!F12*0.8 + 35</f>
        <v>29555</v>
      </c>
      <c r="G12" s="84">
        <f>'BAR BB| Open rates'!G12*0.8 + 35</f>
        <v>29555</v>
      </c>
      <c r="H12" s="84">
        <f>'BAR BB| Open rates'!H12*0.8 + 35</f>
        <v>26355</v>
      </c>
      <c r="I12" s="84">
        <f>'BAR BB| Open rates'!I12*0.8 + 35</f>
        <v>25555</v>
      </c>
      <c r="J12" s="84">
        <f>'BAR BB| Open rates'!J12*0.8 + 35</f>
        <v>26355</v>
      </c>
      <c r="K12" s="84">
        <f>'BAR BB| Open rates'!K12*0.8 + 35</f>
        <v>24435</v>
      </c>
      <c r="L12" s="84">
        <f>'BAR BB| Open rates'!L12*0.8 + 35</f>
        <v>20435</v>
      </c>
      <c r="M12" s="84">
        <f>'BAR BB| Open rates'!M12*0.8 + 35</f>
        <v>22835</v>
      </c>
      <c r="N12" s="84">
        <f>'BAR BB| Open rates'!N12*0.8 + 35</f>
        <v>22835</v>
      </c>
      <c r="O12" s="84">
        <f>'BAR BB| Open rates'!O12*0.8 + 35</f>
        <v>18035</v>
      </c>
      <c r="P12" s="84">
        <f>'BAR BB| Open rates'!P12*0.8 + 35</f>
        <v>18035</v>
      </c>
      <c r="Q12" s="84">
        <f>'BAR BB| Open rates'!Q12*0.8 + 35</f>
        <v>14835</v>
      </c>
      <c r="R12" s="84">
        <f>'BAR BB| Open rates'!R12*0.8 + 35</f>
        <v>14835</v>
      </c>
      <c r="S12" s="84">
        <f>'BAR BB| Open rates'!S12*0.8 + 35</f>
        <v>12595</v>
      </c>
      <c r="T12" s="84">
        <f>'BAR BB| Open rates'!T12*0.8 + 35</f>
        <v>14835</v>
      </c>
      <c r="U12" s="84">
        <f>'BAR BB| Open rates'!U12*0.8 + 35</f>
        <v>12595</v>
      </c>
      <c r="V12" s="84">
        <f>'BAR BB| Open rates'!V12*0.8 + 35</f>
        <v>11635</v>
      </c>
      <c r="W12" s="84">
        <f>'BAR BB| Open rates'!W12*0.8 + 35</f>
        <v>8755</v>
      </c>
      <c r="X12" s="84">
        <f>'BAR BB| Open rates'!X12*0.8 + 35</f>
        <v>6915</v>
      </c>
      <c r="Y12" s="84">
        <f>'BAR BB| Open rates'!Y12*0.8 + 35</f>
        <v>7715</v>
      </c>
      <c r="Z12" s="84">
        <f>'BAR BB| Open rates'!Z12*0.8 + 35</f>
        <v>6915</v>
      </c>
      <c r="AA12" s="84">
        <f>'BAR BB| Open rates'!AA12*0.8 + 35</f>
        <v>7715</v>
      </c>
      <c r="AB12" s="84">
        <f>'BAR BB| Open rates'!AB12*0.8 + 35</f>
        <v>6915</v>
      </c>
      <c r="AC12" s="84">
        <f>'BAR BB| Open rates'!AC12*0.8 + 35</f>
        <v>6915</v>
      </c>
      <c r="AD12" s="84">
        <f>'BAR BB| Open rates'!AD12*0.8 + 35</f>
        <v>7155</v>
      </c>
      <c r="AE12" s="84">
        <f>'BAR BB| Open rates'!AE12*0.8 + 35</f>
        <v>8035</v>
      </c>
      <c r="AF12" s="84">
        <f>'BAR BB| Open rates'!AF12*0.8 + 35</f>
        <v>6915</v>
      </c>
      <c r="AG12" s="84">
        <f>'BAR BB| Open rates'!AG12*0.8 + 35</f>
        <v>8035</v>
      </c>
      <c r="AH12" s="84">
        <f>'BAR BB| Open rates'!AH12*0.8 + 35</f>
        <v>6915</v>
      </c>
      <c r="AI12" s="84">
        <f>'BAR BB| Open rates'!AI12*0.8 + 35</f>
        <v>7715</v>
      </c>
      <c r="AJ12" s="84">
        <f>'BAR BB| Open rates'!AJ12*0.8 + 35</f>
        <v>6915</v>
      </c>
      <c r="AK12" s="84">
        <f>'BAR BB| Open rates'!AK12*0.8 + 35</f>
        <v>7715</v>
      </c>
      <c r="AL12" s="84">
        <f>'BAR BB| Open rates'!AL12*0.8 + 35</f>
        <v>6915</v>
      </c>
      <c r="AM12" s="84">
        <f>'BAR BB| Open rates'!AM12*0.8 + 35</f>
        <v>9715</v>
      </c>
      <c r="AN12" s="84">
        <f>'BAR BB| Open rates'!AN12*0.8 + 35</f>
        <v>9715</v>
      </c>
      <c r="AO12" s="84">
        <f>'BAR BB| Open rates'!AO12*0.8 + 35</f>
        <v>8035</v>
      </c>
      <c r="AP12" s="84">
        <f>'BAR BB| Open rates'!AP12*0.8 + 35</f>
        <v>9715</v>
      </c>
      <c r="AQ12" s="84">
        <f>'BAR BB| Open rates'!AQ12*0.8 + 35</f>
        <v>8035</v>
      </c>
      <c r="AR12" s="84">
        <f>'BAR BB| Open rates'!AR12*0.8 + 35</f>
        <v>8035</v>
      </c>
      <c r="AS12" s="84">
        <f>'BAR BB| Open rates'!AS12*0.8 + 35</f>
        <v>7235</v>
      </c>
      <c r="AT12" s="84">
        <f>'BAR BB| Open rates'!AT12*0.8 + 35</f>
        <v>13555</v>
      </c>
      <c r="AU12" s="84">
        <f>'BAR BB| Open rates'!AU12*0.8 + 35</f>
        <v>7235</v>
      </c>
      <c r="AV12" s="84">
        <f>'BAR BB| Open rates'!AV12*0.8 + 35</f>
        <v>13555</v>
      </c>
      <c r="AW12" s="84">
        <f>'BAR BB| Open rates'!AW12*0.8 + 35</f>
        <v>13555</v>
      </c>
      <c r="AX12" s="84">
        <f>'BAR BB| Open rates'!AX12*0.8 + 35</f>
        <v>11955</v>
      </c>
      <c r="AY12" s="84">
        <f>'BAR BB| Open rates'!AY12*0.8 + 35</f>
        <v>11955</v>
      </c>
      <c r="AZ12" s="84">
        <f>'BAR BB| Open rates'!AZ12*0.8 + 35</f>
        <v>11955</v>
      </c>
      <c r="BA12" s="84">
        <f>'BAR BB| Open rates'!BA12*0.8 + 35</f>
        <v>11955</v>
      </c>
      <c r="BB12" s="84">
        <f>'BAR BB| Open rates'!BB12*0.8 + 35</f>
        <v>11955</v>
      </c>
      <c r="BC12" s="84">
        <f>'BAR BB| Open rates'!BC12*0.8 + 35</f>
        <v>11955</v>
      </c>
      <c r="BD12" s="84">
        <f>'BAR BB| Open rates'!BD12*0.8 + 35</f>
        <v>11955</v>
      </c>
      <c r="BE12" s="84">
        <f>'BAR BB| Open rates'!BE12*0.8 + 35</f>
        <v>11955</v>
      </c>
      <c r="BF12" s="84">
        <f>'BAR BB| Open rates'!BF12*0.8 + 35</f>
        <v>11955</v>
      </c>
      <c r="BG12" s="84">
        <f>'BAR BB| Open rates'!BG12*0.8 + 35</f>
        <v>11155</v>
      </c>
      <c r="BH12" s="84">
        <f>'BAR BB| Open rates'!BH12*0.8 + 35</f>
        <v>11155</v>
      </c>
      <c r="BI12" s="84">
        <f>'BAR BB| Open rates'!BI12*0.8 + 35</f>
        <v>11155</v>
      </c>
    </row>
    <row r="13" spans="1:61" s="14" customFormat="1" ht="12" customHeight="1" x14ac:dyDescent="0.2">
      <c r="A13" s="149">
        <v>2</v>
      </c>
      <c r="B13" s="84">
        <f>'BAR BB| Open rates'!B13*0.8 + 35</f>
        <v>30755</v>
      </c>
      <c r="C13" s="84">
        <f>'BAR BB| Open rates'!C13*0.8 + 35</f>
        <v>30755</v>
      </c>
      <c r="D13" s="84">
        <f>'BAR BB| Open rates'!D13*0.8 + 35</f>
        <v>30755</v>
      </c>
      <c r="E13" s="84">
        <f>'BAR BB| Open rates'!E13*0.8 + 35</f>
        <v>30755</v>
      </c>
      <c r="F13" s="84">
        <f>'BAR BB| Open rates'!F13*0.8 + 35</f>
        <v>30755</v>
      </c>
      <c r="G13" s="84">
        <f>'BAR BB| Open rates'!G13*0.8 + 35</f>
        <v>30755</v>
      </c>
      <c r="H13" s="84">
        <f>'BAR BB| Open rates'!H13*0.8 + 35</f>
        <v>27555</v>
      </c>
      <c r="I13" s="84">
        <f>'BAR BB| Open rates'!I13*0.8 + 35</f>
        <v>26755</v>
      </c>
      <c r="J13" s="84">
        <f>'BAR BB| Open rates'!J13*0.8 + 35</f>
        <v>27555</v>
      </c>
      <c r="K13" s="84">
        <f>'BAR BB| Open rates'!K13*0.8 + 35</f>
        <v>25635</v>
      </c>
      <c r="L13" s="84">
        <f>'BAR BB| Open rates'!L13*0.8 + 35</f>
        <v>21635</v>
      </c>
      <c r="M13" s="84">
        <f>'BAR BB| Open rates'!M13*0.8 + 35</f>
        <v>24035</v>
      </c>
      <c r="N13" s="84">
        <f>'BAR BB| Open rates'!N13*0.8 + 35</f>
        <v>24035</v>
      </c>
      <c r="O13" s="84">
        <f>'BAR BB| Open rates'!O13*0.8 + 35</f>
        <v>19235</v>
      </c>
      <c r="P13" s="84">
        <f>'BAR BB| Open rates'!P13*0.8 + 35</f>
        <v>19235</v>
      </c>
      <c r="Q13" s="84">
        <f>'BAR BB| Open rates'!Q13*0.8 + 35</f>
        <v>16035</v>
      </c>
      <c r="R13" s="84">
        <f>'BAR BB| Open rates'!R13*0.8 + 35</f>
        <v>16035</v>
      </c>
      <c r="S13" s="84">
        <f>'BAR BB| Open rates'!S13*0.8 + 35</f>
        <v>13795</v>
      </c>
      <c r="T13" s="84">
        <f>'BAR BB| Open rates'!T13*0.8 + 35</f>
        <v>16035</v>
      </c>
      <c r="U13" s="84">
        <f>'BAR BB| Open rates'!U13*0.8 + 35</f>
        <v>13795</v>
      </c>
      <c r="V13" s="84">
        <f>'BAR BB| Open rates'!V13*0.8 + 35</f>
        <v>12835</v>
      </c>
      <c r="W13" s="84">
        <f>'BAR BB| Open rates'!W13*0.8 + 35</f>
        <v>9955</v>
      </c>
      <c r="X13" s="84">
        <f>'BAR BB| Open rates'!X13*0.8 + 35</f>
        <v>8115</v>
      </c>
      <c r="Y13" s="84">
        <f>'BAR BB| Open rates'!Y13*0.8 + 35</f>
        <v>8915</v>
      </c>
      <c r="Z13" s="84">
        <f>'BAR BB| Open rates'!Z13*0.8 + 35</f>
        <v>8115</v>
      </c>
      <c r="AA13" s="84">
        <f>'BAR BB| Open rates'!AA13*0.8 + 35</f>
        <v>8915</v>
      </c>
      <c r="AB13" s="84">
        <f>'BAR BB| Open rates'!AB13*0.8 + 35</f>
        <v>8115</v>
      </c>
      <c r="AC13" s="84">
        <f>'BAR BB| Open rates'!AC13*0.8 + 35</f>
        <v>8115</v>
      </c>
      <c r="AD13" s="84">
        <f>'BAR BB| Open rates'!AD13*0.8 + 35</f>
        <v>8355</v>
      </c>
      <c r="AE13" s="84">
        <f>'BAR BB| Open rates'!AE13*0.8 + 35</f>
        <v>9235</v>
      </c>
      <c r="AF13" s="84">
        <f>'BAR BB| Open rates'!AF13*0.8 + 35</f>
        <v>8115</v>
      </c>
      <c r="AG13" s="84">
        <f>'BAR BB| Open rates'!AG13*0.8 + 35</f>
        <v>9235</v>
      </c>
      <c r="AH13" s="84">
        <f>'BAR BB| Open rates'!AH13*0.8 + 35</f>
        <v>8115</v>
      </c>
      <c r="AI13" s="84">
        <f>'BAR BB| Open rates'!AI13*0.8 + 35</f>
        <v>8915</v>
      </c>
      <c r="AJ13" s="84">
        <f>'BAR BB| Open rates'!AJ13*0.8 + 35</f>
        <v>8115</v>
      </c>
      <c r="AK13" s="84">
        <f>'BAR BB| Open rates'!AK13*0.8 + 35</f>
        <v>8915</v>
      </c>
      <c r="AL13" s="84">
        <f>'BAR BB| Open rates'!AL13*0.8 + 35</f>
        <v>8115</v>
      </c>
      <c r="AM13" s="84">
        <f>'BAR BB| Open rates'!AM13*0.8 + 35</f>
        <v>10915</v>
      </c>
      <c r="AN13" s="84">
        <f>'BAR BB| Open rates'!AN13*0.8 + 35</f>
        <v>10915</v>
      </c>
      <c r="AO13" s="84">
        <f>'BAR BB| Open rates'!AO13*0.8 + 35</f>
        <v>9235</v>
      </c>
      <c r="AP13" s="84">
        <f>'BAR BB| Open rates'!AP13*0.8 + 35</f>
        <v>10915</v>
      </c>
      <c r="AQ13" s="84">
        <f>'BAR BB| Open rates'!AQ13*0.8 + 35</f>
        <v>9235</v>
      </c>
      <c r="AR13" s="84">
        <f>'BAR BB| Open rates'!AR13*0.8 + 35</f>
        <v>9235</v>
      </c>
      <c r="AS13" s="84">
        <f>'BAR BB| Open rates'!AS13*0.8 + 35</f>
        <v>8435</v>
      </c>
      <c r="AT13" s="84">
        <f>'BAR BB| Open rates'!AT13*0.8 + 35</f>
        <v>14755</v>
      </c>
      <c r="AU13" s="84">
        <f>'BAR BB| Open rates'!AU13*0.8 + 35</f>
        <v>8435</v>
      </c>
      <c r="AV13" s="84">
        <f>'BAR BB| Open rates'!AV13*0.8 + 35</f>
        <v>14755</v>
      </c>
      <c r="AW13" s="84">
        <f>'BAR BB| Open rates'!AW13*0.8 + 35</f>
        <v>14755</v>
      </c>
      <c r="AX13" s="84">
        <f>'BAR BB| Open rates'!AX13*0.8 + 35</f>
        <v>13155</v>
      </c>
      <c r="AY13" s="84">
        <f>'BAR BB| Open rates'!AY13*0.8 + 35</f>
        <v>13155</v>
      </c>
      <c r="AZ13" s="84">
        <f>'BAR BB| Open rates'!AZ13*0.8 + 35</f>
        <v>13155</v>
      </c>
      <c r="BA13" s="84">
        <f>'BAR BB| Open rates'!BA13*0.8 + 35</f>
        <v>13155</v>
      </c>
      <c r="BB13" s="84">
        <f>'BAR BB| Open rates'!BB13*0.8 + 35</f>
        <v>13155</v>
      </c>
      <c r="BC13" s="84">
        <f>'BAR BB| Open rates'!BC13*0.8 + 35</f>
        <v>13155</v>
      </c>
      <c r="BD13" s="84">
        <f>'BAR BB| Open rates'!BD13*0.8 + 35</f>
        <v>13155</v>
      </c>
      <c r="BE13" s="84">
        <f>'BAR BB| Open rates'!BE13*0.8 + 35</f>
        <v>13155</v>
      </c>
      <c r="BF13" s="84">
        <f>'BAR BB| Open rates'!BF13*0.8 + 35</f>
        <v>13155</v>
      </c>
      <c r="BG13" s="84">
        <f>'BAR BB| Open rates'!BG13*0.8 + 35</f>
        <v>12355</v>
      </c>
      <c r="BH13" s="84">
        <f>'BAR BB| Open rates'!BH13*0.8 + 35</f>
        <v>12355</v>
      </c>
      <c r="BI13" s="84">
        <f>'BAR BB| Open rates'!BI13*0.8 + 35</f>
        <v>12355</v>
      </c>
    </row>
    <row r="14" spans="1:6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row>
    <row r="15" spans="1:61" s="14" customFormat="1" ht="12" customHeight="1" x14ac:dyDescent="0.2">
      <c r="A15" s="42">
        <v>1</v>
      </c>
      <c r="B15" s="84">
        <f>'BAR BB| Open rates'!B15*0.8 + 35</f>
        <v>31635</v>
      </c>
      <c r="C15" s="84">
        <f>'BAR BB| Open rates'!C15*0.8 + 35</f>
        <v>31635</v>
      </c>
      <c r="D15" s="84">
        <f>'BAR BB| Open rates'!D15*0.8 + 35</f>
        <v>31635</v>
      </c>
      <c r="E15" s="84">
        <f>'BAR BB| Open rates'!E15*0.8 + 35</f>
        <v>31635</v>
      </c>
      <c r="F15" s="84">
        <f>'BAR BB| Open rates'!F15*0.8 + 35</f>
        <v>31635</v>
      </c>
      <c r="G15" s="84">
        <f>'BAR BB| Open rates'!G15*0.8 + 35</f>
        <v>31635</v>
      </c>
      <c r="H15" s="84">
        <f>'BAR BB| Open rates'!H15*0.8 + 35</f>
        <v>28435</v>
      </c>
      <c r="I15" s="84">
        <f>'BAR BB| Open rates'!I15*0.8 + 35</f>
        <v>27635</v>
      </c>
      <c r="J15" s="84">
        <f>'BAR BB| Open rates'!J15*0.8 + 35</f>
        <v>28435</v>
      </c>
      <c r="K15" s="84">
        <f>'BAR BB| Open rates'!K15*0.8 + 35</f>
        <v>25555</v>
      </c>
      <c r="L15" s="84">
        <f>'BAR BB| Open rates'!L15*0.8 + 35</f>
        <v>21555</v>
      </c>
      <c r="M15" s="84">
        <f>'BAR BB| Open rates'!M15*0.8 + 35</f>
        <v>23955</v>
      </c>
      <c r="N15" s="84">
        <f>'BAR BB| Open rates'!N15*0.8 + 35</f>
        <v>23955</v>
      </c>
      <c r="O15" s="84">
        <f>'BAR BB| Open rates'!O15*0.8 + 35</f>
        <v>19155</v>
      </c>
      <c r="P15" s="84">
        <f>'BAR BB| Open rates'!P15*0.8 + 35</f>
        <v>19155</v>
      </c>
      <c r="Q15" s="84">
        <f>'BAR BB| Open rates'!Q15*0.8 + 35</f>
        <v>15955</v>
      </c>
      <c r="R15" s="84">
        <f>'BAR BB| Open rates'!R15*0.8 + 35</f>
        <v>15955</v>
      </c>
      <c r="S15" s="84">
        <f>'BAR BB| Open rates'!S15*0.8 + 35</f>
        <v>13715</v>
      </c>
      <c r="T15" s="84">
        <f>'BAR BB| Open rates'!T15*0.8 + 35</f>
        <v>15955</v>
      </c>
      <c r="U15" s="84">
        <f>'BAR BB| Open rates'!U15*0.8 + 35</f>
        <v>13715</v>
      </c>
      <c r="V15" s="84">
        <f>'BAR BB| Open rates'!V15*0.8 + 35</f>
        <v>12755</v>
      </c>
      <c r="W15" s="84">
        <f>'BAR BB| Open rates'!W15*0.8 + 35</f>
        <v>11635</v>
      </c>
      <c r="X15" s="84">
        <f>'BAR BB| Open rates'!X15*0.8 + 35</f>
        <v>9795</v>
      </c>
      <c r="Y15" s="84">
        <f>'BAR BB| Open rates'!Y15*0.8 + 35</f>
        <v>10595</v>
      </c>
      <c r="Z15" s="84">
        <f>'BAR BB| Open rates'!Z15*0.8 + 35</f>
        <v>9795</v>
      </c>
      <c r="AA15" s="84">
        <f>'BAR BB| Open rates'!AA15*0.8 + 35</f>
        <v>10595</v>
      </c>
      <c r="AB15" s="84">
        <f>'BAR BB| Open rates'!AB15*0.8 + 35</f>
        <v>9795</v>
      </c>
      <c r="AC15" s="84">
        <f>'BAR BB| Open rates'!AC15*0.8 + 35</f>
        <v>9795</v>
      </c>
      <c r="AD15" s="84">
        <f>'BAR BB| Open rates'!AD15*0.8 + 35</f>
        <v>10035</v>
      </c>
      <c r="AE15" s="84">
        <f>'BAR BB| Open rates'!AE15*0.8 + 35</f>
        <v>10915</v>
      </c>
      <c r="AF15" s="84">
        <f>'BAR BB| Open rates'!AF15*0.8 + 35</f>
        <v>9795</v>
      </c>
      <c r="AG15" s="84">
        <f>'BAR BB| Open rates'!AG15*0.8 + 35</f>
        <v>10915</v>
      </c>
      <c r="AH15" s="84">
        <f>'BAR BB| Open rates'!AH15*0.8 + 35</f>
        <v>9795</v>
      </c>
      <c r="AI15" s="84">
        <f>'BAR BB| Open rates'!AI15*0.8 + 35</f>
        <v>10595</v>
      </c>
      <c r="AJ15" s="84">
        <f>'BAR BB| Open rates'!AJ15*0.8 + 35</f>
        <v>9795</v>
      </c>
      <c r="AK15" s="84">
        <f>'BAR BB| Open rates'!AK15*0.8 + 35</f>
        <v>10595</v>
      </c>
      <c r="AL15" s="84">
        <f>'BAR BB| Open rates'!AL15*0.8 + 35</f>
        <v>9795</v>
      </c>
      <c r="AM15" s="84">
        <f>'BAR BB| Open rates'!AM15*0.8 + 35</f>
        <v>12595</v>
      </c>
      <c r="AN15" s="84">
        <f>'BAR BB| Open rates'!AN15*0.8 + 35</f>
        <v>12595</v>
      </c>
      <c r="AO15" s="84">
        <f>'BAR BB| Open rates'!AO15*0.8 + 35</f>
        <v>10915</v>
      </c>
      <c r="AP15" s="84">
        <f>'BAR BB| Open rates'!AP15*0.8 + 35</f>
        <v>12595</v>
      </c>
      <c r="AQ15" s="84">
        <f>'BAR BB| Open rates'!AQ15*0.8 + 35</f>
        <v>10915</v>
      </c>
      <c r="AR15" s="84">
        <f>'BAR BB| Open rates'!AR15*0.8 + 35</f>
        <v>10915</v>
      </c>
      <c r="AS15" s="84">
        <f>'BAR BB| Open rates'!AS15*0.8 + 35</f>
        <v>10115</v>
      </c>
      <c r="AT15" s="84">
        <f>'BAR BB| Open rates'!AT15*0.8 + 35</f>
        <v>16435</v>
      </c>
      <c r="AU15" s="84">
        <f>'BAR BB| Open rates'!AU15*0.8 + 35</f>
        <v>10115</v>
      </c>
      <c r="AV15" s="84">
        <f>'BAR BB| Open rates'!AV15*0.8 + 35</f>
        <v>17235</v>
      </c>
      <c r="AW15" s="84">
        <f>'BAR BB| Open rates'!AW15*0.8 + 35</f>
        <v>17235</v>
      </c>
      <c r="AX15" s="84">
        <f>'BAR BB| Open rates'!AX15*0.8 + 35</f>
        <v>15635</v>
      </c>
      <c r="AY15" s="84">
        <f>'BAR BB| Open rates'!AY15*0.8 + 35</f>
        <v>15635</v>
      </c>
      <c r="AZ15" s="84">
        <f>'BAR BB| Open rates'!AZ15*0.8 + 35</f>
        <v>15635</v>
      </c>
      <c r="BA15" s="84">
        <f>'BAR BB| Open rates'!BA15*0.8 + 35</f>
        <v>15635</v>
      </c>
      <c r="BB15" s="84">
        <f>'BAR BB| Open rates'!BB15*0.8 + 35</f>
        <v>15635</v>
      </c>
      <c r="BC15" s="84">
        <f>'BAR BB| Open rates'!BC15*0.8 + 35</f>
        <v>15635</v>
      </c>
      <c r="BD15" s="84">
        <f>'BAR BB| Open rates'!BD15*0.8 + 35</f>
        <v>15635</v>
      </c>
      <c r="BE15" s="84">
        <f>'BAR BB| Open rates'!BE15*0.8 + 35</f>
        <v>15635</v>
      </c>
      <c r="BF15" s="84">
        <f>'BAR BB| Open rates'!BF15*0.8 + 35</f>
        <v>15635</v>
      </c>
      <c r="BG15" s="84">
        <f>'BAR BB| Open rates'!BG15*0.8 + 35</f>
        <v>14835</v>
      </c>
      <c r="BH15" s="84">
        <f>'BAR BB| Open rates'!BH15*0.8 + 35</f>
        <v>14835</v>
      </c>
      <c r="BI15" s="84">
        <f>'BAR BB| Open rates'!BI15*0.8 + 35</f>
        <v>14835</v>
      </c>
    </row>
    <row r="16" spans="1:61" s="14" customFormat="1" ht="12" customHeight="1" x14ac:dyDescent="0.2">
      <c r="A16" s="42">
        <v>2</v>
      </c>
      <c r="B16" s="84">
        <f>'BAR BB| Open rates'!B16*0.8 + 35</f>
        <v>32835</v>
      </c>
      <c r="C16" s="84">
        <f>'BAR BB| Open rates'!C16*0.8 + 35</f>
        <v>32835</v>
      </c>
      <c r="D16" s="84">
        <f>'BAR BB| Open rates'!D16*0.8 + 35</f>
        <v>32835</v>
      </c>
      <c r="E16" s="84">
        <f>'BAR BB| Open rates'!E16*0.8 + 35</f>
        <v>32835</v>
      </c>
      <c r="F16" s="84">
        <f>'BAR BB| Open rates'!F16*0.8 + 35</f>
        <v>32835</v>
      </c>
      <c r="G16" s="84">
        <f>'BAR BB| Open rates'!G16*0.8 + 35</f>
        <v>32835</v>
      </c>
      <c r="H16" s="84">
        <f>'BAR BB| Open rates'!H16*0.8 + 35</f>
        <v>29635</v>
      </c>
      <c r="I16" s="84">
        <f>'BAR BB| Open rates'!I16*0.8 + 35</f>
        <v>28835</v>
      </c>
      <c r="J16" s="84">
        <f>'BAR BB| Open rates'!J16*0.8 + 35</f>
        <v>29635</v>
      </c>
      <c r="K16" s="84">
        <f>'BAR BB| Open rates'!K16*0.8 + 35</f>
        <v>26755</v>
      </c>
      <c r="L16" s="84">
        <f>'BAR BB| Open rates'!L16*0.8 + 35</f>
        <v>22755</v>
      </c>
      <c r="M16" s="84">
        <f>'BAR BB| Open rates'!M16*0.8 + 35</f>
        <v>25155</v>
      </c>
      <c r="N16" s="84">
        <f>'BAR BB| Open rates'!N16*0.8 + 35</f>
        <v>25155</v>
      </c>
      <c r="O16" s="84">
        <f>'BAR BB| Open rates'!O16*0.8 + 35</f>
        <v>20355</v>
      </c>
      <c r="P16" s="84">
        <f>'BAR BB| Open rates'!P16*0.8 + 35</f>
        <v>20355</v>
      </c>
      <c r="Q16" s="84">
        <f>'BAR BB| Open rates'!Q16*0.8 + 35</f>
        <v>17155</v>
      </c>
      <c r="R16" s="84">
        <f>'BAR BB| Open rates'!R16*0.8 + 35</f>
        <v>17155</v>
      </c>
      <c r="S16" s="84">
        <f>'BAR BB| Open rates'!S16*0.8 + 35</f>
        <v>14915</v>
      </c>
      <c r="T16" s="84">
        <f>'BAR BB| Open rates'!T16*0.8 + 35</f>
        <v>17155</v>
      </c>
      <c r="U16" s="84">
        <f>'BAR BB| Open rates'!U16*0.8 + 35</f>
        <v>14915</v>
      </c>
      <c r="V16" s="84">
        <f>'BAR BB| Open rates'!V16*0.8 + 35</f>
        <v>13955</v>
      </c>
      <c r="W16" s="84">
        <f>'BAR BB| Open rates'!W16*0.8 + 35</f>
        <v>12835</v>
      </c>
      <c r="X16" s="84">
        <f>'BAR BB| Open rates'!X16*0.8 + 35</f>
        <v>10995</v>
      </c>
      <c r="Y16" s="84">
        <f>'BAR BB| Open rates'!Y16*0.8 + 35</f>
        <v>11795</v>
      </c>
      <c r="Z16" s="84">
        <f>'BAR BB| Open rates'!Z16*0.8 + 35</f>
        <v>10995</v>
      </c>
      <c r="AA16" s="84">
        <f>'BAR BB| Open rates'!AA16*0.8 + 35</f>
        <v>11795</v>
      </c>
      <c r="AB16" s="84">
        <f>'BAR BB| Open rates'!AB16*0.8 + 35</f>
        <v>10995</v>
      </c>
      <c r="AC16" s="84">
        <f>'BAR BB| Open rates'!AC16*0.8 + 35</f>
        <v>10995</v>
      </c>
      <c r="AD16" s="84">
        <f>'BAR BB| Open rates'!AD16*0.8 + 35</f>
        <v>11235</v>
      </c>
      <c r="AE16" s="84">
        <f>'BAR BB| Open rates'!AE16*0.8 + 35</f>
        <v>12115</v>
      </c>
      <c r="AF16" s="84">
        <f>'BAR BB| Open rates'!AF16*0.8 + 35</f>
        <v>10995</v>
      </c>
      <c r="AG16" s="84">
        <f>'BAR BB| Open rates'!AG16*0.8 + 35</f>
        <v>12115</v>
      </c>
      <c r="AH16" s="84">
        <f>'BAR BB| Open rates'!AH16*0.8 + 35</f>
        <v>10995</v>
      </c>
      <c r="AI16" s="84">
        <f>'BAR BB| Open rates'!AI16*0.8 + 35</f>
        <v>11795</v>
      </c>
      <c r="AJ16" s="84">
        <f>'BAR BB| Open rates'!AJ16*0.8 + 35</f>
        <v>10995</v>
      </c>
      <c r="AK16" s="84">
        <f>'BAR BB| Open rates'!AK16*0.8 + 35</f>
        <v>11795</v>
      </c>
      <c r="AL16" s="84">
        <f>'BAR BB| Open rates'!AL16*0.8 + 35</f>
        <v>10995</v>
      </c>
      <c r="AM16" s="84">
        <f>'BAR BB| Open rates'!AM16*0.8 + 35</f>
        <v>13795</v>
      </c>
      <c r="AN16" s="84">
        <f>'BAR BB| Open rates'!AN16*0.8 + 35</f>
        <v>13795</v>
      </c>
      <c r="AO16" s="84">
        <f>'BAR BB| Open rates'!AO16*0.8 + 35</f>
        <v>12115</v>
      </c>
      <c r="AP16" s="84">
        <f>'BAR BB| Open rates'!AP16*0.8 + 35</f>
        <v>13795</v>
      </c>
      <c r="AQ16" s="84">
        <f>'BAR BB| Open rates'!AQ16*0.8 + 35</f>
        <v>12115</v>
      </c>
      <c r="AR16" s="84">
        <f>'BAR BB| Open rates'!AR16*0.8 + 35</f>
        <v>12115</v>
      </c>
      <c r="AS16" s="84">
        <f>'BAR BB| Open rates'!AS16*0.8 + 35</f>
        <v>11315</v>
      </c>
      <c r="AT16" s="84">
        <f>'BAR BB| Open rates'!AT16*0.8 + 35</f>
        <v>17635</v>
      </c>
      <c r="AU16" s="84">
        <f>'BAR BB| Open rates'!AU16*0.8 + 35</f>
        <v>11315</v>
      </c>
      <c r="AV16" s="84">
        <f>'BAR BB| Open rates'!AV16*0.8 + 35</f>
        <v>18435</v>
      </c>
      <c r="AW16" s="84">
        <f>'BAR BB| Open rates'!AW16*0.8 + 35</f>
        <v>18435</v>
      </c>
      <c r="AX16" s="84">
        <f>'BAR BB| Open rates'!AX16*0.8 + 35</f>
        <v>16835</v>
      </c>
      <c r="AY16" s="84">
        <f>'BAR BB| Open rates'!AY16*0.8 + 35</f>
        <v>16835</v>
      </c>
      <c r="AZ16" s="84">
        <f>'BAR BB| Open rates'!AZ16*0.8 + 35</f>
        <v>16835</v>
      </c>
      <c r="BA16" s="84">
        <f>'BAR BB| Open rates'!BA16*0.8 + 35</f>
        <v>16835</v>
      </c>
      <c r="BB16" s="84">
        <f>'BAR BB| Open rates'!BB16*0.8 + 35</f>
        <v>16835</v>
      </c>
      <c r="BC16" s="84">
        <f>'BAR BB| Open rates'!BC16*0.8 + 35</f>
        <v>16835</v>
      </c>
      <c r="BD16" s="84">
        <f>'BAR BB| Open rates'!BD16*0.8 + 35</f>
        <v>16835</v>
      </c>
      <c r="BE16" s="84">
        <f>'BAR BB| Open rates'!BE16*0.8 + 35</f>
        <v>16835</v>
      </c>
      <c r="BF16" s="84">
        <f>'BAR BB| Open rates'!BF16*0.8 + 35</f>
        <v>16835</v>
      </c>
      <c r="BG16" s="84">
        <f>'BAR BB| Open rates'!BG16*0.8 + 35</f>
        <v>16035</v>
      </c>
      <c r="BH16" s="84">
        <f>'BAR BB| Open rates'!BH16*0.8 + 35</f>
        <v>16035</v>
      </c>
      <c r="BI16" s="84">
        <f>'BAR BB| Open rates'!BI16*0.8 + 35</f>
        <v>16035</v>
      </c>
    </row>
    <row r="17" spans="1:6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row>
    <row r="18" spans="1:61" s="14" customFormat="1" ht="12" customHeight="1" x14ac:dyDescent="0.2">
      <c r="A18" s="42">
        <v>1</v>
      </c>
      <c r="B18" s="84">
        <f>'BAR BB| Open rates'!B18*0.8 + 35</f>
        <v>34835</v>
      </c>
      <c r="C18" s="84">
        <f>'BAR BB| Open rates'!C18*0.8 + 35</f>
        <v>34835</v>
      </c>
      <c r="D18" s="84">
        <f>'BAR BB| Open rates'!D18*0.8 + 35</f>
        <v>34835</v>
      </c>
      <c r="E18" s="84">
        <f>'BAR BB| Open rates'!E18*0.8 + 35</f>
        <v>34835</v>
      </c>
      <c r="F18" s="84">
        <f>'BAR BB| Open rates'!F18*0.8 + 35</f>
        <v>34835</v>
      </c>
      <c r="G18" s="84">
        <f>'BAR BB| Open rates'!G18*0.8 + 35</f>
        <v>34835</v>
      </c>
      <c r="H18" s="84">
        <f>'BAR BB| Open rates'!H18*0.8 + 35</f>
        <v>31635</v>
      </c>
      <c r="I18" s="84">
        <f>'BAR BB| Open rates'!I18*0.8 + 35</f>
        <v>30835</v>
      </c>
      <c r="J18" s="84">
        <f>'BAR BB| Open rates'!J18*0.8 + 35</f>
        <v>31635</v>
      </c>
      <c r="K18" s="84">
        <f>'BAR BB| Open rates'!K18*0.8 + 35</f>
        <v>26355</v>
      </c>
      <c r="L18" s="84">
        <f>'BAR BB| Open rates'!L18*0.8 + 35</f>
        <v>22355</v>
      </c>
      <c r="M18" s="84">
        <f>'BAR BB| Open rates'!M18*0.8 + 35</f>
        <v>24755</v>
      </c>
      <c r="N18" s="84">
        <f>'BAR BB| Open rates'!N18*0.8 + 35</f>
        <v>24755</v>
      </c>
      <c r="O18" s="84">
        <f>'BAR BB| Open rates'!O18*0.8 + 35</f>
        <v>19955</v>
      </c>
      <c r="P18" s="84">
        <f>'BAR BB| Open rates'!P18*0.8 + 35</f>
        <v>19955</v>
      </c>
      <c r="Q18" s="84">
        <f>'BAR BB| Open rates'!Q18*0.8 + 35</f>
        <v>16755</v>
      </c>
      <c r="R18" s="84">
        <f>'BAR BB| Open rates'!R18*0.8 + 35</f>
        <v>16755</v>
      </c>
      <c r="S18" s="84">
        <f>'BAR BB| Open rates'!S18*0.8 + 35</f>
        <v>14515</v>
      </c>
      <c r="T18" s="84">
        <f>'BAR BB| Open rates'!T18*0.8 + 35</f>
        <v>16755</v>
      </c>
      <c r="U18" s="84">
        <f>'BAR BB| Open rates'!U18*0.8 + 35</f>
        <v>14515</v>
      </c>
      <c r="V18" s="84">
        <f>'BAR BB| Open rates'!V18*0.8 + 35</f>
        <v>13555</v>
      </c>
      <c r="W18" s="84">
        <f>'BAR BB| Open rates'!W18*0.8 + 35</f>
        <v>12035</v>
      </c>
      <c r="X18" s="84">
        <f>'BAR BB| Open rates'!X18*0.8 + 35</f>
        <v>10195</v>
      </c>
      <c r="Y18" s="84">
        <f>'BAR BB| Open rates'!Y18*0.8 + 35</f>
        <v>10995</v>
      </c>
      <c r="Z18" s="84">
        <f>'BAR BB| Open rates'!Z18*0.8 + 35</f>
        <v>10195</v>
      </c>
      <c r="AA18" s="84">
        <f>'BAR BB| Open rates'!AA18*0.8 + 35</f>
        <v>10995</v>
      </c>
      <c r="AB18" s="84">
        <f>'BAR BB| Open rates'!AB18*0.8 + 35</f>
        <v>10195</v>
      </c>
      <c r="AC18" s="84">
        <f>'BAR BB| Open rates'!AC18*0.8 + 35</f>
        <v>10195</v>
      </c>
      <c r="AD18" s="84">
        <f>'BAR BB| Open rates'!AD18*0.8 + 35</f>
        <v>10435</v>
      </c>
      <c r="AE18" s="84">
        <f>'BAR BB| Open rates'!AE18*0.8 + 35</f>
        <v>11315</v>
      </c>
      <c r="AF18" s="84">
        <f>'BAR BB| Open rates'!AF18*0.8 + 35</f>
        <v>10195</v>
      </c>
      <c r="AG18" s="84">
        <f>'BAR BB| Open rates'!AG18*0.8 + 35</f>
        <v>11315</v>
      </c>
      <c r="AH18" s="84">
        <f>'BAR BB| Open rates'!AH18*0.8 + 35</f>
        <v>10195</v>
      </c>
      <c r="AI18" s="84">
        <f>'BAR BB| Open rates'!AI18*0.8 + 35</f>
        <v>10995</v>
      </c>
      <c r="AJ18" s="84">
        <f>'BAR BB| Open rates'!AJ18*0.8 + 35</f>
        <v>10195</v>
      </c>
      <c r="AK18" s="84">
        <f>'BAR BB| Open rates'!AK18*0.8 + 35</f>
        <v>10995</v>
      </c>
      <c r="AL18" s="84">
        <f>'BAR BB| Open rates'!AL18*0.8 + 35</f>
        <v>10195</v>
      </c>
      <c r="AM18" s="84">
        <f>'BAR BB| Open rates'!AM18*0.8 + 35</f>
        <v>12995</v>
      </c>
      <c r="AN18" s="84">
        <f>'BAR BB| Open rates'!AN18*0.8 + 35</f>
        <v>12995</v>
      </c>
      <c r="AO18" s="84">
        <f>'BAR BB| Open rates'!AO18*0.8 + 35</f>
        <v>11315</v>
      </c>
      <c r="AP18" s="84">
        <f>'BAR BB| Open rates'!AP18*0.8 + 35</f>
        <v>12995</v>
      </c>
      <c r="AQ18" s="84">
        <f>'BAR BB| Open rates'!AQ18*0.8 + 35</f>
        <v>11315</v>
      </c>
      <c r="AR18" s="84">
        <f>'BAR BB| Open rates'!AR18*0.8 + 35</f>
        <v>11315</v>
      </c>
      <c r="AS18" s="84">
        <f>'BAR BB| Open rates'!AS18*0.8 + 35</f>
        <v>10515</v>
      </c>
      <c r="AT18" s="84">
        <f>'BAR BB| Open rates'!AT18*0.8 + 35</f>
        <v>16835</v>
      </c>
      <c r="AU18" s="84">
        <f>'BAR BB| Open rates'!AU18*0.8 + 35</f>
        <v>10515</v>
      </c>
      <c r="AV18" s="84">
        <f>'BAR BB| Open rates'!AV18*0.8 + 35</f>
        <v>18835</v>
      </c>
      <c r="AW18" s="84">
        <f>'BAR BB| Open rates'!AW18*0.8 + 35</f>
        <v>18835</v>
      </c>
      <c r="AX18" s="84">
        <f>'BAR BB| Open rates'!AX18*0.8 + 35</f>
        <v>17235</v>
      </c>
      <c r="AY18" s="84">
        <f>'BAR BB| Open rates'!AY18*0.8 + 35</f>
        <v>17235</v>
      </c>
      <c r="AZ18" s="84">
        <f>'BAR BB| Open rates'!AZ18*0.8 + 35</f>
        <v>17235</v>
      </c>
      <c r="BA18" s="84">
        <f>'BAR BB| Open rates'!BA18*0.8 + 35</f>
        <v>17235</v>
      </c>
      <c r="BB18" s="84">
        <f>'BAR BB| Open rates'!BB18*0.8 + 35</f>
        <v>17235</v>
      </c>
      <c r="BC18" s="84">
        <f>'BAR BB| Open rates'!BC18*0.8 + 35</f>
        <v>17235</v>
      </c>
      <c r="BD18" s="84">
        <f>'BAR BB| Open rates'!BD18*0.8 + 35</f>
        <v>17235</v>
      </c>
      <c r="BE18" s="84">
        <f>'BAR BB| Open rates'!BE18*0.8 + 35</f>
        <v>17235</v>
      </c>
      <c r="BF18" s="84">
        <f>'BAR BB| Open rates'!BF18*0.8 + 35</f>
        <v>17235</v>
      </c>
      <c r="BG18" s="84">
        <f>'BAR BB| Open rates'!BG18*0.8 + 35</f>
        <v>16435</v>
      </c>
      <c r="BH18" s="84">
        <f>'BAR BB| Open rates'!BH18*0.8 + 35</f>
        <v>16435</v>
      </c>
      <c r="BI18" s="84">
        <f>'BAR BB| Open rates'!BI18*0.8 + 35</f>
        <v>16435</v>
      </c>
    </row>
    <row r="19" spans="1:61" s="14" customFormat="1" ht="12" customHeight="1" x14ac:dyDescent="0.2">
      <c r="A19" s="42">
        <v>2</v>
      </c>
      <c r="B19" s="84">
        <f>'BAR BB| Open rates'!B19*0.8 + 35</f>
        <v>36035</v>
      </c>
      <c r="C19" s="84">
        <f>'BAR BB| Open rates'!C19*0.8 + 35</f>
        <v>36035</v>
      </c>
      <c r="D19" s="84">
        <f>'BAR BB| Open rates'!D19*0.8 + 35</f>
        <v>36035</v>
      </c>
      <c r="E19" s="84">
        <f>'BAR BB| Open rates'!E19*0.8 + 35</f>
        <v>36035</v>
      </c>
      <c r="F19" s="84">
        <f>'BAR BB| Open rates'!F19*0.8 + 35</f>
        <v>36035</v>
      </c>
      <c r="G19" s="84">
        <f>'BAR BB| Open rates'!G19*0.8 + 35</f>
        <v>36035</v>
      </c>
      <c r="H19" s="84">
        <f>'BAR BB| Open rates'!H19*0.8 + 35</f>
        <v>32835</v>
      </c>
      <c r="I19" s="84">
        <f>'BAR BB| Open rates'!I19*0.8 + 35</f>
        <v>32035</v>
      </c>
      <c r="J19" s="84">
        <f>'BAR BB| Open rates'!J19*0.8 + 35</f>
        <v>32835</v>
      </c>
      <c r="K19" s="84">
        <f>'BAR BB| Open rates'!K19*0.8 + 35</f>
        <v>27555</v>
      </c>
      <c r="L19" s="84">
        <f>'BAR BB| Open rates'!L19*0.8 + 35</f>
        <v>23555</v>
      </c>
      <c r="M19" s="84">
        <f>'BAR BB| Open rates'!M19*0.8 + 35</f>
        <v>25955</v>
      </c>
      <c r="N19" s="84">
        <f>'BAR BB| Open rates'!N19*0.8 + 35</f>
        <v>25955</v>
      </c>
      <c r="O19" s="84">
        <f>'BAR BB| Open rates'!O19*0.8 + 35</f>
        <v>21155</v>
      </c>
      <c r="P19" s="84">
        <f>'BAR BB| Open rates'!P19*0.8 + 35</f>
        <v>21155</v>
      </c>
      <c r="Q19" s="84">
        <f>'BAR BB| Open rates'!Q19*0.8 + 35</f>
        <v>17955</v>
      </c>
      <c r="R19" s="84">
        <f>'BAR BB| Open rates'!R19*0.8 + 35</f>
        <v>17955</v>
      </c>
      <c r="S19" s="84">
        <f>'BAR BB| Open rates'!S19*0.8 + 35</f>
        <v>15715</v>
      </c>
      <c r="T19" s="84">
        <f>'BAR BB| Open rates'!T19*0.8 + 35</f>
        <v>17955</v>
      </c>
      <c r="U19" s="84">
        <f>'BAR BB| Open rates'!U19*0.8 + 35</f>
        <v>15715</v>
      </c>
      <c r="V19" s="84">
        <f>'BAR BB| Open rates'!V19*0.8 + 35</f>
        <v>14755</v>
      </c>
      <c r="W19" s="84">
        <f>'BAR BB| Open rates'!W19*0.8 + 35</f>
        <v>13235</v>
      </c>
      <c r="X19" s="84">
        <f>'BAR BB| Open rates'!X19*0.8 + 35</f>
        <v>11395</v>
      </c>
      <c r="Y19" s="84">
        <f>'BAR BB| Open rates'!Y19*0.8 + 35</f>
        <v>12195</v>
      </c>
      <c r="Z19" s="84">
        <f>'BAR BB| Open rates'!Z19*0.8 + 35</f>
        <v>11395</v>
      </c>
      <c r="AA19" s="84">
        <f>'BAR BB| Open rates'!AA19*0.8 + 35</f>
        <v>12195</v>
      </c>
      <c r="AB19" s="84">
        <f>'BAR BB| Open rates'!AB19*0.8 + 35</f>
        <v>11395</v>
      </c>
      <c r="AC19" s="84">
        <f>'BAR BB| Open rates'!AC19*0.8 + 35</f>
        <v>11395</v>
      </c>
      <c r="AD19" s="84">
        <f>'BAR BB| Open rates'!AD19*0.8 + 35</f>
        <v>11635</v>
      </c>
      <c r="AE19" s="84">
        <f>'BAR BB| Open rates'!AE19*0.8 + 35</f>
        <v>12515</v>
      </c>
      <c r="AF19" s="84">
        <f>'BAR BB| Open rates'!AF19*0.8 + 35</f>
        <v>11395</v>
      </c>
      <c r="AG19" s="84">
        <f>'BAR BB| Open rates'!AG19*0.8 + 35</f>
        <v>12515</v>
      </c>
      <c r="AH19" s="84">
        <f>'BAR BB| Open rates'!AH19*0.8 + 35</f>
        <v>11395</v>
      </c>
      <c r="AI19" s="84">
        <f>'BAR BB| Open rates'!AI19*0.8 + 35</f>
        <v>12195</v>
      </c>
      <c r="AJ19" s="84">
        <f>'BAR BB| Open rates'!AJ19*0.8 + 35</f>
        <v>11395</v>
      </c>
      <c r="AK19" s="84">
        <f>'BAR BB| Open rates'!AK19*0.8 + 35</f>
        <v>12195</v>
      </c>
      <c r="AL19" s="84">
        <f>'BAR BB| Open rates'!AL19*0.8 + 35</f>
        <v>11395</v>
      </c>
      <c r="AM19" s="84">
        <f>'BAR BB| Open rates'!AM19*0.8 + 35</f>
        <v>14195</v>
      </c>
      <c r="AN19" s="84">
        <f>'BAR BB| Open rates'!AN19*0.8 + 35</f>
        <v>14195</v>
      </c>
      <c r="AO19" s="84">
        <f>'BAR BB| Open rates'!AO19*0.8 + 35</f>
        <v>12515</v>
      </c>
      <c r="AP19" s="84">
        <f>'BAR BB| Open rates'!AP19*0.8 + 35</f>
        <v>14195</v>
      </c>
      <c r="AQ19" s="84">
        <f>'BAR BB| Open rates'!AQ19*0.8 + 35</f>
        <v>12515</v>
      </c>
      <c r="AR19" s="84">
        <f>'BAR BB| Open rates'!AR19*0.8 + 35</f>
        <v>12515</v>
      </c>
      <c r="AS19" s="84">
        <f>'BAR BB| Open rates'!AS19*0.8 + 35</f>
        <v>11715</v>
      </c>
      <c r="AT19" s="84">
        <f>'BAR BB| Open rates'!AT19*0.8 + 35</f>
        <v>18035</v>
      </c>
      <c r="AU19" s="84">
        <f>'BAR BB| Open rates'!AU19*0.8 + 35</f>
        <v>11715</v>
      </c>
      <c r="AV19" s="84">
        <f>'BAR BB| Open rates'!AV19*0.8 + 35</f>
        <v>20035</v>
      </c>
      <c r="AW19" s="84">
        <f>'BAR BB| Open rates'!AW19*0.8 + 35</f>
        <v>20035</v>
      </c>
      <c r="AX19" s="84">
        <f>'BAR BB| Open rates'!AX19*0.8 + 35</f>
        <v>18435</v>
      </c>
      <c r="AY19" s="84">
        <f>'BAR BB| Open rates'!AY19*0.8 + 35</f>
        <v>18435</v>
      </c>
      <c r="AZ19" s="84">
        <f>'BAR BB| Open rates'!AZ19*0.8 + 35</f>
        <v>18435</v>
      </c>
      <c r="BA19" s="84">
        <f>'BAR BB| Open rates'!BA19*0.8 + 35</f>
        <v>18435</v>
      </c>
      <c r="BB19" s="84">
        <f>'BAR BB| Open rates'!BB19*0.8 + 35</f>
        <v>18435</v>
      </c>
      <c r="BC19" s="84">
        <f>'BAR BB| Open rates'!BC19*0.8 + 35</f>
        <v>18435</v>
      </c>
      <c r="BD19" s="84">
        <f>'BAR BB| Open rates'!BD19*0.8 + 35</f>
        <v>18435</v>
      </c>
      <c r="BE19" s="84">
        <f>'BAR BB| Open rates'!BE19*0.8 + 35</f>
        <v>18435</v>
      </c>
      <c r="BF19" s="84">
        <f>'BAR BB| Open rates'!BF19*0.8 + 35</f>
        <v>18435</v>
      </c>
      <c r="BG19" s="84">
        <f>'BAR BB| Open rates'!BG19*0.8 + 35</f>
        <v>17635</v>
      </c>
      <c r="BH19" s="84">
        <f>'BAR BB| Open rates'!BH19*0.8 + 35</f>
        <v>17635</v>
      </c>
      <c r="BI19" s="84">
        <f>'BAR BB| Open rates'!BI19*0.8 + 35</f>
        <v>17635</v>
      </c>
    </row>
    <row r="20" spans="1:6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row>
    <row r="21" spans="1:61" s="14" customFormat="1" ht="12" customHeight="1" x14ac:dyDescent="0.2">
      <c r="A21" s="42">
        <v>1</v>
      </c>
      <c r="B21" s="84">
        <f>'BAR BB| Open rates'!B21*0.8 + 35</f>
        <v>50355</v>
      </c>
      <c r="C21" s="84">
        <f>'BAR BB| Open rates'!C21*0.8 + 35</f>
        <v>50355</v>
      </c>
      <c r="D21" s="84">
        <f>'BAR BB| Open rates'!D21*0.8 + 35</f>
        <v>50355</v>
      </c>
      <c r="E21" s="84">
        <f>'BAR BB| Open rates'!E21*0.8 + 35</f>
        <v>50355</v>
      </c>
      <c r="F21" s="84">
        <f>'BAR BB| Open rates'!F21*0.8 + 35</f>
        <v>50355</v>
      </c>
      <c r="G21" s="84">
        <f>'BAR BB| Open rates'!G21*0.8 + 35</f>
        <v>50355</v>
      </c>
      <c r="H21" s="84">
        <f>'BAR BB| Open rates'!H21*0.8 + 35</f>
        <v>47155</v>
      </c>
      <c r="I21" s="84">
        <f>'BAR BB| Open rates'!I21*0.8 + 35</f>
        <v>46355</v>
      </c>
      <c r="J21" s="84">
        <f>'BAR BB| Open rates'!J21*0.8 + 35</f>
        <v>47155</v>
      </c>
      <c r="K21" s="84">
        <f>'BAR BB| Open rates'!K21*0.8 + 35</f>
        <v>35155</v>
      </c>
      <c r="L21" s="84">
        <f>'BAR BB| Open rates'!L21*0.8 + 35</f>
        <v>31155</v>
      </c>
      <c r="M21" s="84">
        <f>'BAR BB| Open rates'!M21*0.8 + 35</f>
        <v>33555</v>
      </c>
      <c r="N21" s="84">
        <f>'BAR BB| Open rates'!N21*0.8 + 35</f>
        <v>33555</v>
      </c>
      <c r="O21" s="84">
        <f>'BAR BB| Open rates'!O21*0.8 + 35</f>
        <v>28755</v>
      </c>
      <c r="P21" s="84">
        <f>'BAR BB| Open rates'!P21*0.8 + 35</f>
        <v>28755</v>
      </c>
      <c r="Q21" s="84">
        <f>'BAR BB| Open rates'!Q21*0.8 + 35</f>
        <v>25555</v>
      </c>
      <c r="R21" s="84">
        <f>'BAR BB| Open rates'!R21*0.8 + 35</f>
        <v>25555</v>
      </c>
      <c r="S21" s="84">
        <f>'BAR BB| Open rates'!S21*0.8 + 35</f>
        <v>23315</v>
      </c>
      <c r="T21" s="84">
        <f>'BAR BB| Open rates'!T21*0.8 + 35</f>
        <v>25555</v>
      </c>
      <c r="U21" s="84">
        <f>'BAR BB| Open rates'!U21*0.8 + 35</f>
        <v>23315</v>
      </c>
      <c r="V21" s="84">
        <f>'BAR BB| Open rates'!V21*0.8 + 35</f>
        <v>22355</v>
      </c>
      <c r="W21" s="84">
        <f>'BAR BB| Open rates'!W21*0.8 + 35</f>
        <v>13555</v>
      </c>
      <c r="X21" s="84">
        <f>'BAR BB| Open rates'!X21*0.8 + 35</f>
        <v>11715</v>
      </c>
      <c r="Y21" s="84">
        <f>'BAR BB| Open rates'!Y21*0.8 + 35</f>
        <v>12515</v>
      </c>
      <c r="Z21" s="84">
        <f>'BAR BB| Open rates'!Z21*0.8 + 35</f>
        <v>11715</v>
      </c>
      <c r="AA21" s="84">
        <f>'BAR BB| Open rates'!AA21*0.8 + 35</f>
        <v>12515</v>
      </c>
      <c r="AB21" s="84">
        <f>'BAR BB| Open rates'!AB21*0.8 + 35</f>
        <v>11715</v>
      </c>
      <c r="AC21" s="84">
        <f>'BAR BB| Open rates'!AC21*0.8 + 35</f>
        <v>11715</v>
      </c>
      <c r="AD21" s="84">
        <f>'BAR BB| Open rates'!AD21*0.8 + 35</f>
        <v>11955</v>
      </c>
      <c r="AE21" s="84">
        <f>'BAR BB| Open rates'!AE21*0.8 + 35</f>
        <v>12835</v>
      </c>
      <c r="AF21" s="84">
        <f>'BAR BB| Open rates'!AF21*0.8 + 35</f>
        <v>11715</v>
      </c>
      <c r="AG21" s="84">
        <f>'BAR BB| Open rates'!AG21*0.8 + 35</f>
        <v>12835</v>
      </c>
      <c r="AH21" s="84">
        <f>'BAR BB| Open rates'!AH21*0.8 + 35</f>
        <v>11715</v>
      </c>
      <c r="AI21" s="84">
        <f>'BAR BB| Open rates'!AI21*0.8 + 35</f>
        <v>12515</v>
      </c>
      <c r="AJ21" s="84">
        <f>'BAR BB| Open rates'!AJ21*0.8 + 35</f>
        <v>11715</v>
      </c>
      <c r="AK21" s="84">
        <f>'BAR BB| Open rates'!AK21*0.8 + 35</f>
        <v>12515</v>
      </c>
      <c r="AL21" s="84">
        <f>'BAR BB| Open rates'!AL21*0.8 + 35</f>
        <v>11715</v>
      </c>
      <c r="AM21" s="84">
        <f>'BAR BB| Open rates'!AM21*0.8 + 35</f>
        <v>14515</v>
      </c>
      <c r="AN21" s="84">
        <f>'BAR BB| Open rates'!AN21*0.8 + 35</f>
        <v>14515</v>
      </c>
      <c r="AO21" s="84">
        <f>'BAR BB| Open rates'!AO21*0.8 + 35</f>
        <v>12835</v>
      </c>
      <c r="AP21" s="84">
        <f>'BAR BB| Open rates'!AP21*0.8 + 35</f>
        <v>14515</v>
      </c>
      <c r="AQ21" s="84">
        <f>'BAR BB| Open rates'!AQ21*0.8 + 35</f>
        <v>12835</v>
      </c>
      <c r="AR21" s="84">
        <f>'BAR BB| Open rates'!AR21*0.8 + 35</f>
        <v>12835</v>
      </c>
      <c r="AS21" s="84">
        <f>'BAR BB| Open rates'!AS21*0.8 + 35</f>
        <v>12035</v>
      </c>
      <c r="AT21" s="84">
        <f>'BAR BB| Open rates'!AT21*0.8 + 35</f>
        <v>18355</v>
      </c>
      <c r="AU21" s="84">
        <f>'BAR BB| Open rates'!AU21*0.8 + 35</f>
        <v>12035</v>
      </c>
      <c r="AV21" s="84">
        <f>'BAR BB| Open rates'!AV21*0.8 + 35</f>
        <v>23155</v>
      </c>
      <c r="AW21" s="84">
        <f>'BAR BB| Open rates'!AW21*0.8 + 35</f>
        <v>23155</v>
      </c>
      <c r="AX21" s="84">
        <f>'BAR BB| Open rates'!AX21*0.8 + 35</f>
        <v>21555</v>
      </c>
      <c r="AY21" s="84">
        <f>'BAR BB| Open rates'!AY21*0.8 + 35</f>
        <v>21555</v>
      </c>
      <c r="AZ21" s="84">
        <f>'BAR BB| Open rates'!AZ21*0.8 + 35</f>
        <v>21555</v>
      </c>
      <c r="BA21" s="84">
        <f>'BAR BB| Open rates'!BA21*0.8 + 35</f>
        <v>21555</v>
      </c>
      <c r="BB21" s="84">
        <f>'BAR BB| Open rates'!BB21*0.8 + 35</f>
        <v>21555</v>
      </c>
      <c r="BC21" s="84">
        <f>'BAR BB| Open rates'!BC21*0.8 + 35</f>
        <v>21555</v>
      </c>
      <c r="BD21" s="84">
        <f>'BAR BB| Open rates'!BD21*0.8 + 35</f>
        <v>21555</v>
      </c>
      <c r="BE21" s="84">
        <f>'BAR BB| Open rates'!BE21*0.8 + 35</f>
        <v>21555</v>
      </c>
      <c r="BF21" s="84">
        <f>'BAR BB| Open rates'!BF21*0.8 + 35</f>
        <v>21555</v>
      </c>
      <c r="BG21" s="84">
        <f>'BAR BB| Open rates'!BG21*0.8 + 35</f>
        <v>20755</v>
      </c>
      <c r="BH21" s="84">
        <f>'BAR BB| Open rates'!BH21*0.8 + 35</f>
        <v>20755</v>
      </c>
      <c r="BI21" s="84">
        <f>'BAR BB| Open rates'!BI21*0.8 + 35</f>
        <v>20755</v>
      </c>
    </row>
    <row r="22" spans="1:61" s="14" customFormat="1" ht="12" customHeight="1" x14ac:dyDescent="0.2">
      <c r="A22" s="42">
        <v>2</v>
      </c>
      <c r="B22" s="84">
        <f>'BAR BB| Open rates'!B22*0.8 + 35</f>
        <v>51555</v>
      </c>
      <c r="C22" s="84">
        <f>'BAR BB| Open rates'!C22*0.8 + 35</f>
        <v>51555</v>
      </c>
      <c r="D22" s="84">
        <f>'BAR BB| Open rates'!D22*0.8 + 35</f>
        <v>51555</v>
      </c>
      <c r="E22" s="84">
        <f>'BAR BB| Open rates'!E22*0.8 + 35</f>
        <v>51555</v>
      </c>
      <c r="F22" s="84">
        <f>'BAR BB| Open rates'!F22*0.8 + 35</f>
        <v>51555</v>
      </c>
      <c r="G22" s="84">
        <f>'BAR BB| Open rates'!G22*0.8 + 35</f>
        <v>51555</v>
      </c>
      <c r="H22" s="84">
        <f>'BAR BB| Open rates'!H22*0.8 + 35</f>
        <v>48355</v>
      </c>
      <c r="I22" s="84">
        <f>'BAR BB| Open rates'!I22*0.8 + 35</f>
        <v>47555</v>
      </c>
      <c r="J22" s="84">
        <f>'BAR BB| Open rates'!J22*0.8 + 35</f>
        <v>48355</v>
      </c>
      <c r="K22" s="84">
        <f>'BAR BB| Open rates'!K22*0.8 + 35</f>
        <v>36355</v>
      </c>
      <c r="L22" s="84">
        <f>'BAR BB| Open rates'!L22*0.8 + 35</f>
        <v>32355</v>
      </c>
      <c r="M22" s="84">
        <f>'BAR BB| Open rates'!M22*0.8 + 35</f>
        <v>34755</v>
      </c>
      <c r="N22" s="84">
        <f>'BAR BB| Open rates'!N22*0.8 + 35</f>
        <v>34755</v>
      </c>
      <c r="O22" s="84">
        <f>'BAR BB| Open rates'!O22*0.8 + 35</f>
        <v>29955</v>
      </c>
      <c r="P22" s="84">
        <f>'BAR BB| Open rates'!P22*0.8 + 35</f>
        <v>29955</v>
      </c>
      <c r="Q22" s="84">
        <f>'BAR BB| Open rates'!Q22*0.8 + 35</f>
        <v>26755</v>
      </c>
      <c r="R22" s="84">
        <f>'BAR BB| Open rates'!R22*0.8 + 35</f>
        <v>26755</v>
      </c>
      <c r="S22" s="84">
        <f>'BAR BB| Open rates'!S22*0.8 + 35</f>
        <v>24515</v>
      </c>
      <c r="T22" s="84">
        <f>'BAR BB| Open rates'!T22*0.8 + 35</f>
        <v>26755</v>
      </c>
      <c r="U22" s="84">
        <f>'BAR BB| Open rates'!U22*0.8 + 35</f>
        <v>24515</v>
      </c>
      <c r="V22" s="84">
        <f>'BAR BB| Open rates'!V22*0.8 + 35</f>
        <v>23555</v>
      </c>
      <c r="W22" s="84">
        <f>'BAR BB| Open rates'!W22*0.8 + 35</f>
        <v>14755</v>
      </c>
      <c r="X22" s="84">
        <f>'BAR BB| Open rates'!X22*0.8 + 35</f>
        <v>12915</v>
      </c>
      <c r="Y22" s="84">
        <f>'BAR BB| Open rates'!Y22*0.8 + 35</f>
        <v>13715</v>
      </c>
      <c r="Z22" s="84">
        <f>'BAR BB| Open rates'!Z22*0.8 + 35</f>
        <v>12915</v>
      </c>
      <c r="AA22" s="84">
        <f>'BAR BB| Open rates'!AA22*0.8 + 35</f>
        <v>13715</v>
      </c>
      <c r="AB22" s="84">
        <f>'BAR BB| Open rates'!AB22*0.8 + 35</f>
        <v>12915</v>
      </c>
      <c r="AC22" s="84">
        <f>'BAR BB| Open rates'!AC22*0.8 + 35</f>
        <v>12915</v>
      </c>
      <c r="AD22" s="84">
        <f>'BAR BB| Open rates'!AD22*0.8 + 35</f>
        <v>13155</v>
      </c>
      <c r="AE22" s="84">
        <f>'BAR BB| Open rates'!AE22*0.8 + 35</f>
        <v>14035</v>
      </c>
      <c r="AF22" s="84">
        <f>'BAR BB| Open rates'!AF22*0.8 + 35</f>
        <v>12915</v>
      </c>
      <c r="AG22" s="84">
        <f>'BAR BB| Open rates'!AG22*0.8 + 35</f>
        <v>14035</v>
      </c>
      <c r="AH22" s="84">
        <f>'BAR BB| Open rates'!AH22*0.8 + 35</f>
        <v>12915</v>
      </c>
      <c r="AI22" s="84">
        <f>'BAR BB| Open rates'!AI22*0.8 + 35</f>
        <v>13715</v>
      </c>
      <c r="AJ22" s="84">
        <f>'BAR BB| Open rates'!AJ22*0.8 + 35</f>
        <v>12915</v>
      </c>
      <c r="AK22" s="84">
        <f>'BAR BB| Open rates'!AK22*0.8 + 35</f>
        <v>13715</v>
      </c>
      <c r="AL22" s="84">
        <f>'BAR BB| Open rates'!AL22*0.8 + 35</f>
        <v>12915</v>
      </c>
      <c r="AM22" s="84">
        <f>'BAR BB| Open rates'!AM22*0.8 + 35</f>
        <v>15715</v>
      </c>
      <c r="AN22" s="84">
        <f>'BAR BB| Open rates'!AN22*0.8 + 35</f>
        <v>15715</v>
      </c>
      <c r="AO22" s="84">
        <f>'BAR BB| Open rates'!AO22*0.8 + 35</f>
        <v>14035</v>
      </c>
      <c r="AP22" s="84">
        <f>'BAR BB| Open rates'!AP22*0.8 + 35</f>
        <v>15715</v>
      </c>
      <c r="AQ22" s="84">
        <f>'BAR BB| Open rates'!AQ22*0.8 + 35</f>
        <v>14035</v>
      </c>
      <c r="AR22" s="84">
        <f>'BAR BB| Open rates'!AR22*0.8 + 35</f>
        <v>14035</v>
      </c>
      <c r="AS22" s="84">
        <f>'BAR BB| Open rates'!AS22*0.8 + 35</f>
        <v>13235</v>
      </c>
      <c r="AT22" s="84">
        <f>'BAR BB| Open rates'!AT22*0.8 + 35</f>
        <v>19555</v>
      </c>
      <c r="AU22" s="84">
        <f>'BAR BB| Open rates'!AU22*0.8 + 35</f>
        <v>13235</v>
      </c>
      <c r="AV22" s="84">
        <f>'BAR BB| Open rates'!AV22*0.8 + 35</f>
        <v>24355</v>
      </c>
      <c r="AW22" s="84">
        <f>'BAR BB| Open rates'!AW22*0.8 + 35</f>
        <v>24355</v>
      </c>
      <c r="AX22" s="84">
        <f>'BAR BB| Open rates'!AX22*0.8 + 35</f>
        <v>22755</v>
      </c>
      <c r="AY22" s="84">
        <f>'BAR BB| Open rates'!AY22*0.8 + 35</f>
        <v>22755</v>
      </c>
      <c r="AZ22" s="84">
        <f>'BAR BB| Open rates'!AZ22*0.8 + 35</f>
        <v>22755</v>
      </c>
      <c r="BA22" s="84">
        <f>'BAR BB| Open rates'!BA22*0.8 + 35</f>
        <v>22755</v>
      </c>
      <c r="BB22" s="84">
        <f>'BAR BB| Open rates'!BB22*0.8 + 35</f>
        <v>22755</v>
      </c>
      <c r="BC22" s="84">
        <f>'BAR BB| Open rates'!BC22*0.8 + 35</f>
        <v>22755</v>
      </c>
      <c r="BD22" s="84">
        <f>'BAR BB| Open rates'!BD22*0.8 + 35</f>
        <v>22755</v>
      </c>
      <c r="BE22" s="84">
        <f>'BAR BB| Open rates'!BE22*0.8 + 35</f>
        <v>22755</v>
      </c>
      <c r="BF22" s="84">
        <f>'BAR BB| Open rates'!BF22*0.8 + 35</f>
        <v>22755</v>
      </c>
      <c r="BG22" s="84">
        <f>'BAR BB| Open rates'!BG22*0.8 + 35</f>
        <v>21955</v>
      </c>
      <c r="BH22" s="84">
        <f>'BAR BB| Open rates'!BH22*0.8 + 35</f>
        <v>21955</v>
      </c>
      <c r="BI22" s="84">
        <f>'BAR BB| Open rates'!BI22*0.8 + 35</f>
        <v>21955</v>
      </c>
    </row>
    <row r="23" spans="1:61" s="14" customFormat="1" ht="12" customHeight="1" x14ac:dyDescent="0.2">
      <c r="A23" s="42">
        <v>3</v>
      </c>
      <c r="B23" s="84">
        <f>'BAR BB| Open rates'!B23*0.8 + 35</f>
        <v>52755</v>
      </c>
      <c r="C23" s="84">
        <f>'BAR BB| Open rates'!C23*0.8 + 35</f>
        <v>52755</v>
      </c>
      <c r="D23" s="84">
        <f>'BAR BB| Open rates'!D23*0.8 + 35</f>
        <v>52755</v>
      </c>
      <c r="E23" s="84">
        <f>'BAR BB| Open rates'!E23*0.8 + 35</f>
        <v>52755</v>
      </c>
      <c r="F23" s="84">
        <f>'BAR BB| Open rates'!F23*0.8 + 35</f>
        <v>52755</v>
      </c>
      <c r="G23" s="84">
        <f>'BAR BB| Open rates'!G23*0.8 + 35</f>
        <v>52755</v>
      </c>
      <c r="H23" s="84">
        <f>'BAR BB| Open rates'!H23*0.8 + 35</f>
        <v>49555</v>
      </c>
      <c r="I23" s="84">
        <f>'BAR BB| Open rates'!I23*0.8 + 35</f>
        <v>48755</v>
      </c>
      <c r="J23" s="84">
        <f>'BAR BB| Open rates'!J23*0.8 + 35</f>
        <v>49555</v>
      </c>
      <c r="K23" s="84">
        <f>'BAR BB| Open rates'!K23*0.8 + 35</f>
        <v>37555</v>
      </c>
      <c r="L23" s="84">
        <f>'BAR BB| Open rates'!L23*0.8 + 35</f>
        <v>33555</v>
      </c>
      <c r="M23" s="84">
        <f>'BAR BB| Open rates'!M23*0.8 + 35</f>
        <v>35955</v>
      </c>
      <c r="N23" s="84">
        <f>'BAR BB| Open rates'!N23*0.8 + 35</f>
        <v>35955</v>
      </c>
      <c r="O23" s="84">
        <f>'BAR BB| Open rates'!O23*0.8 + 35</f>
        <v>31155</v>
      </c>
      <c r="P23" s="84">
        <f>'BAR BB| Open rates'!P23*0.8 + 35</f>
        <v>31155</v>
      </c>
      <c r="Q23" s="84">
        <f>'BAR BB| Open rates'!Q23*0.8 + 35</f>
        <v>27955</v>
      </c>
      <c r="R23" s="84">
        <f>'BAR BB| Open rates'!R23*0.8 + 35</f>
        <v>27955</v>
      </c>
      <c r="S23" s="84">
        <f>'BAR BB| Open rates'!S23*0.8 + 35</f>
        <v>25715</v>
      </c>
      <c r="T23" s="84">
        <f>'BAR BB| Open rates'!T23*0.8 + 35</f>
        <v>27955</v>
      </c>
      <c r="U23" s="84">
        <f>'BAR BB| Open rates'!U23*0.8 + 35</f>
        <v>25715</v>
      </c>
      <c r="V23" s="84">
        <f>'BAR BB| Open rates'!V23*0.8 + 35</f>
        <v>24755</v>
      </c>
      <c r="W23" s="84">
        <f>'BAR BB| Open rates'!W23*0.8 + 35</f>
        <v>15955</v>
      </c>
      <c r="X23" s="84">
        <f>'BAR BB| Open rates'!X23*0.8 + 35</f>
        <v>14115</v>
      </c>
      <c r="Y23" s="84">
        <f>'BAR BB| Open rates'!Y23*0.8 + 35</f>
        <v>14915</v>
      </c>
      <c r="Z23" s="84">
        <f>'BAR BB| Open rates'!Z23*0.8 + 35</f>
        <v>14115</v>
      </c>
      <c r="AA23" s="84">
        <f>'BAR BB| Open rates'!AA23*0.8 + 35</f>
        <v>14915</v>
      </c>
      <c r="AB23" s="84">
        <f>'BAR BB| Open rates'!AB23*0.8 + 35</f>
        <v>14115</v>
      </c>
      <c r="AC23" s="84">
        <f>'BAR BB| Open rates'!AC23*0.8 + 35</f>
        <v>14115</v>
      </c>
      <c r="AD23" s="84">
        <f>'BAR BB| Open rates'!AD23*0.8 + 35</f>
        <v>14355</v>
      </c>
      <c r="AE23" s="84">
        <f>'BAR BB| Open rates'!AE23*0.8 + 35</f>
        <v>15235</v>
      </c>
      <c r="AF23" s="84">
        <f>'BAR BB| Open rates'!AF23*0.8 + 35</f>
        <v>14115</v>
      </c>
      <c r="AG23" s="84">
        <f>'BAR BB| Open rates'!AG23*0.8 + 35</f>
        <v>15235</v>
      </c>
      <c r="AH23" s="84">
        <f>'BAR BB| Open rates'!AH23*0.8 + 35</f>
        <v>14115</v>
      </c>
      <c r="AI23" s="84">
        <f>'BAR BB| Open rates'!AI23*0.8 + 35</f>
        <v>14915</v>
      </c>
      <c r="AJ23" s="84">
        <f>'BAR BB| Open rates'!AJ23*0.8 + 35</f>
        <v>14115</v>
      </c>
      <c r="AK23" s="84">
        <f>'BAR BB| Open rates'!AK23*0.8 + 35</f>
        <v>14915</v>
      </c>
      <c r="AL23" s="84">
        <f>'BAR BB| Open rates'!AL23*0.8 + 35</f>
        <v>14115</v>
      </c>
      <c r="AM23" s="84">
        <f>'BAR BB| Open rates'!AM23*0.8 + 35</f>
        <v>16915</v>
      </c>
      <c r="AN23" s="84">
        <f>'BAR BB| Open rates'!AN23*0.8 + 35</f>
        <v>16915</v>
      </c>
      <c r="AO23" s="84">
        <f>'BAR BB| Open rates'!AO23*0.8 + 35</f>
        <v>15235</v>
      </c>
      <c r="AP23" s="84">
        <f>'BAR BB| Open rates'!AP23*0.8 + 35</f>
        <v>16915</v>
      </c>
      <c r="AQ23" s="84">
        <f>'BAR BB| Open rates'!AQ23*0.8 + 35</f>
        <v>15235</v>
      </c>
      <c r="AR23" s="84">
        <f>'BAR BB| Open rates'!AR23*0.8 + 35</f>
        <v>15235</v>
      </c>
      <c r="AS23" s="84">
        <f>'BAR BB| Open rates'!AS23*0.8 + 35</f>
        <v>14435</v>
      </c>
      <c r="AT23" s="84">
        <f>'BAR BB| Open rates'!AT23*0.8 + 35</f>
        <v>20755</v>
      </c>
      <c r="AU23" s="84">
        <f>'BAR BB| Open rates'!AU23*0.8 + 35</f>
        <v>14435</v>
      </c>
      <c r="AV23" s="84">
        <f>'BAR BB| Open rates'!AV23*0.8 + 35</f>
        <v>25555</v>
      </c>
      <c r="AW23" s="84">
        <f>'BAR BB| Open rates'!AW23*0.8 + 35</f>
        <v>25555</v>
      </c>
      <c r="AX23" s="84">
        <f>'BAR BB| Open rates'!AX23*0.8 + 35</f>
        <v>23955</v>
      </c>
      <c r="AY23" s="84">
        <f>'BAR BB| Open rates'!AY23*0.8 + 35</f>
        <v>23955</v>
      </c>
      <c r="AZ23" s="84">
        <f>'BAR BB| Open rates'!AZ23*0.8 + 35</f>
        <v>23955</v>
      </c>
      <c r="BA23" s="84">
        <f>'BAR BB| Open rates'!BA23*0.8 + 35</f>
        <v>23955</v>
      </c>
      <c r="BB23" s="84">
        <f>'BAR BB| Open rates'!BB23*0.8 + 35</f>
        <v>23955</v>
      </c>
      <c r="BC23" s="84">
        <f>'BAR BB| Open rates'!BC23*0.8 + 35</f>
        <v>23955</v>
      </c>
      <c r="BD23" s="84">
        <f>'BAR BB| Open rates'!BD23*0.8 + 35</f>
        <v>23955</v>
      </c>
      <c r="BE23" s="84">
        <f>'BAR BB| Open rates'!BE23*0.8 + 35</f>
        <v>23955</v>
      </c>
      <c r="BF23" s="84">
        <f>'BAR BB| Open rates'!BF23*0.8 + 35</f>
        <v>23955</v>
      </c>
      <c r="BG23" s="84">
        <f>'BAR BB| Open rates'!BG23*0.8 + 35</f>
        <v>23155</v>
      </c>
      <c r="BH23" s="84">
        <f>'BAR BB| Open rates'!BH23*0.8 + 35</f>
        <v>23155</v>
      </c>
      <c r="BI23" s="84">
        <f>'BAR BB| Open rates'!BI23*0.8 + 35</f>
        <v>23155</v>
      </c>
    </row>
    <row r="24" spans="1:61" s="14" customFormat="1" ht="12" customHeight="1" x14ac:dyDescent="0.2">
      <c r="A24" s="42">
        <v>4</v>
      </c>
      <c r="B24" s="84">
        <f>'BAR BB| Open rates'!B24*0.8 + 35</f>
        <v>53955</v>
      </c>
      <c r="C24" s="84">
        <f>'BAR BB| Open rates'!C24*0.8 + 35</f>
        <v>53955</v>
      </c>
      <c r="D24" s="84">
        <f>'BAR BB| Open rates'!D24*0.8 + 35</f>
        <v>53955</v>
      </c>
      <c r="E24" s="84">
        <f>'BAR BB| Open rates'!E24*0.8 + 35</f>
        <v>53955</v>
      </c>
      <c r="F24" s="84">
        <f>'BAR BB| Open rates'!F24*0.8 + 35</f>
        <v>53955</v>
      </c>
      <c r="G24" s="84">
        <f>'BAR BB| Open rates'!G24*0.8 + 35</f>
        <v>53955</v>
      </c>
      <c r="H24" s="84">
        <f>'BAR BB| Open rates'!H24*0.8 + 35</f>
        <v>50755</v>
      </c>
      <c r="I24" s="84">
        <f>'BAR BB| Open rates'!I24*0.8 + 35</f>
        <v>49955</v>
      </c>
      <c r="J24" s="84">
        <f>'BAR BB| Open rates'!J24*0.8 + 35</f>
        <v>50755</v>
      </c>
      <c r="K24" s="84">
        <f>'BAR BB| Open rates'!K24*0.8 + 35</f>
        <v>38755</v>
      </c>
      <c r="L24" s="84">
        <f>'BAR BB| Open rates'!L24*0.8 + 35</f>
        <v>34755</v>
      </c>
      <c r="M24" s="84">
        <f>'BAR BB| Open rates'!M24*0.8 + 35</f>
        <v>37155</v>
      </c>
      <c r="N24" s="84">
        <f>'BAR BB| Open rates'!N24*0.8 + 35</f>
        <v>37155</v>
      </c>
      <c r="O24" s="84">
        <f>'BAR BB| Open rates'!O24*0.8 + 35</f>
        <v>32355</v>
      </c>
      <c r="P24" s="84">
        <f>'BAR BB| Open rates'!P24*0.8 + 35</f>
        <v>32355</v>
      </c>
      <c r="Q24" s="84">
        <f>'BAR BB| Open rates'!Q24*0.8 + 35</f>
        <v>29155</v>
      </c>
      <c r="R24" s="84">
        <f>'BAR BB| Open rates'!R24*0.8 + 35</f>
        <v>29155</v>
      </c>
      <c r="S24" s="84">
        <f>'BAR BB| Open rates'!S24*0.8 + 35</f>
        <v>26915</v>
      </c>
      <c r="T24" s="84">
        <f>'BAR BB| Open rates'!T24*0.8 + 35</f>
        <v>29155</v>
      </c>
      <c r="U24" s="84">
        <f>'BAR BB| Open rates'!U24*0.8 + 35</f>
        <v>26915</v>
      </c>
      <c r="V24" s="84">
        <f>'BAR BB| Open rates'!V24*0.8 + 35</f>
        <v>25955</v>
      </c>
      <c r="W24" s="84">
        <f>'BAR BB| Open rates'!W24*0.8 + 35</f>
        <v>17155</v>
      </c>
      <c r="X24" s="84">
        <f>'BAR BB| Open rates'!X24*0.8 + 35</f>
        <v>15315</v>
      </c>
      <c r="Y24" s="84">
        <f>'BAR BB| Open rates'!Y24*0.8 + 35</f>
        <v>16115</v>
      </c>
      <c r="Z24" s="84">
        <f>'BAR BB| Open rates'!Z24*0.8 + 35</f>
        <v>15315</v>
      </c>
      <c r="AA24" s="84">
        <f>'BAR BB| Open rates'!AA24*0.8 + 35</f>
        <v>16115</v>
      </c>
      <c r="AB24" s="84">
        <f>'BAR BB| Open rates'!AB24*0.8 + 35</f>
        <v>15315</v>
      </c>
      <c r="AC24" s="84">
        <f>'BAR BB| Open rates'!AC24*0.8 + 35</f>
        <v>15315</v>
      </c>
      <c r="AD24" s="84">
        <f>'BAR BB| Open rates'!AD24*0.8 + 35</f>
        <v>15555</v>
      </c>
      <c r="AE24" s="84">
        <f>'BAR BB| Open rates'!AE24*0.8 + 35</f>
        <v>16435</v>
      </c>
      <c r="AF24" s="84">
        <f>'BAR BB| Open rates'!AF24*0.8 + 35</f>
        <v>15315</v>
      </c>
      <c r="AG24" s="84">
        <f>'BAR BB| Open rates'!AG24*0.8 + 35</f>
        <v>16435</v>
      </c>
      <c r="AH24" s="84">
        <f>'BAR BB| Open rates'!AH24*0.8 + 35</f>
        <v>15315</v>
      </c>
      <c r="AI24" s="84">
        <f>'BAR BB| Open rates'!AI24*0.8 + 35</f>
        <v>16115</v>
      </c>
      <c r="AJ24" s="84">
        <f>'BAR BB| Open rates'!AJ24*0.8 + 35</f>
        <v>15315</v>
      </c>
      <c r="AK24" s="84">
        <f>'BAR BB| Open rates'!AK24*0.8 + 35</f>
        <v>16115</v>
      </c>
      <c r="AL24" s="84">
        <f>'BAR BB| Open rates'!AL24*0.8 + 35</f>
        <v>15315</v>
      </c>
      <c r="AM24" s="84">
        <f>'BAR BB| Open rates'!AM24*0.8 + 35</f>
        <v>18115</v>
      </c>
      <c r="AN24" s="84">
        <f>'BAR BB| Open rates'!AN24*0.8 + 35</f>
        <v>18115</v>
      </c>
      <c r="AO24" s="84">
        <f>'BAR BB| Open rates'!AO24*0.8 + 35</f>
        <v>16435</v>
      </c>
      <c r="AP24" s="84">
        <f>'BAR BB| Open rates'!AP24*0.8 + 35</f>
        <v>18115</v>
      </c>
      <c r="AQ24" s="84">
        <f>'BAR BB| Open rates'!AQ24*0.8 + 35</f>
        <v>16435</v>
      </c>
      <c r="AR24" s="84">
        <f>'BAR BB| Open rates'!AR24*0.8 + 35</f>
        <v>16435</v>
      </c>
      <c r="AS24" s="84">
        <f>'BAR BB| Open rates'!AS24*0.8 + 35</f>
        <v>15635</v>
      </c>
      <c r="AT24" s="84">
        <f>'BAR BB| Open rates'!AT24*0.8 + 35</f>
        <v>21955</v>
      </c>
      <c r="AU24" s="84">
        <f>'BAR BB| Open rates'!AU24*0.8 + 35</f>
        <v>15635</v>
      </c>
      <c r="AV24" s="84">
        <f>'BAR BB| Open rates'!AV24*0.8 + 35</f>
        <v>26755</v>
      </c>
      <c r="AW24" s="84">
        <f>'BAR BB| Open rates'!AW24*0.8 + 35</f>
        <v>26755</v>
      </c>
      <c r="AX24" s="84">
        <f>'BAR BB| Open rates'!AX24*0.8 + 35</f>
        <v>25155</v>
      </c>
      <c r="AY24" s="84">
        <f>'BAR BB| Open rates'!AY24*0.8 + 35</f>
        <v>25155</v>
      </c>
      <c r="AZ24" s="84">
        <f>'BAR BB| Open rates'!AZ24*0.8 + 35</f>
        <v>25155</v>
      </c>
      <c r="BA24" s="84">
        <f>'BAR BB| Open rates'!BA24*0.8 + 35</f>
        <v>25155</v>
      </c>
      <c r="BB24" s="84">
        <f>'BAR BB| Open rates'!BB24*0.8 + 35</f>
        <v>25155</v>
      </c>
      <c r="BC24" s="84">
        <f>'BAR BB| Open rates'!BC24*0.8 + 35</f>
        <v>25155</v>
      </c>
      <c r="BD24" s="84">
        <f>'BAR BB| Open rates'!BD24*0.8 + 35</f>
        <v>25155</v>
      </c>
      <c r="BE24" s="84">
        <f>'BAR BB| Open rates'!BE24*0.8 + 35</f>
        <v>25155</v>
      </c>
      <c r="BF24" s="84">
        <f>'BAR BB| Open rates'!BF24*0.8 + 35</f>
        <v>25155</v>
      </c>
      <c r="BG24" s="84">
        <f>'BAR BB| Open rates'!BG24*0.8 + 35</f>
        <v>24355</v>
      </c>
      <c r="BH24" s="84">
        <f>'BAR BB| Open rates'!BH24*0.8 + 35</f>
        <v>24355</v>
      </c>
      <c r="BI24" s="84">
        <f>'BAR BB| Open rates'!BI24*0.8 + 35</f>
        <v>24355</v>
      </c>
    </row>
    <row r="25" spans="1:6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row>
    <row r="26" spans="1:61" s="14" customFormat="1" ht="12" customHeight="1" x14ac:dyDescent="0.2">
      <c r="A26" s="42">
        <v>1</v>
      </c>
      <c r="B26" s="84">
        <f>'BAR BB| Open rates'!B26*0.8 + 35</f>
        <v>66355</v>
      </c>
      <c r="C26" s="84">
        <f>'BAR BB| Open rates'!C26*0.8 + 35</f>
        <v>66355</v>
      </c>
      <c r="D26" s="84">
        <f>'BAR BB| Open rates'!D26*0.8 + 35</f>
        <v>66355</v>
      </c>
      <c r="E26" s="84">
        <f>'BAR BB| Open rates'!E26*0.8 + 35</f>
        <v>66355</v>
      </c>
      <c r="F26" s="84">
        <f>'BAR BB| Open rates'!F26*0.8 + 35</f>
        <v>66355</v>
      </c>
      <c r="G26" s="84">
        <f>'BAR BB| Open rates'!G26*0.8 + 35</f>
        <v>66355</v>
      </c>
      <c r="H26" s="84">
        <f>'BAR BB| Open rates'!H26*0.8 + 35</f>
        <v>63155</v>
      </c>
      <c r="I26" s="84">
        <f>'BAR BB| Open rates'!I26*0.8 + 35</f>
        <v>62355</v>
      </c>
      <c r="J26" s="84">
        <f>'BAR BB| Open rates'!J26*0.8 + 35</f>
        <v>63155</v>
      </c>
      <c r="K26" s="84">
        <f>'BAR BB| Open rates'!K26*0.8 + 35</f>
        <v>43155</v>
      </c>
      <c r="L26" s="84">
        <f>'BAR BB| Open rates'!L26*0.8 + 35</f>
        <v>39155</v>
      </c>
      <c r="M26" s="84">
        <f>'BAR BB| Open rates'!M26*0.8 + 35</f>
        <v>41555</v>
      </c>
      <c r="N26" s="84">
        <f>'BAR BB| Open rates'!N26*0.8 + 35</f>
        <v>41555</v>
      </c>
      <c r="O26" s="84">
        <f>'BAR BB| Open rates'!O26*0.8 + 35</f>
        <v>36755</v>
      </c>
      <c r="P26" s="84">
        <f>'BAR BB| Open rates'!P26*0.8 + 35</f>
        <v>36755</v>
      </c>
      <c r="Q26" s="84">
        <f>'BAR BB| Open rates'!Q26*0.8 + 35</f>
        <v>33555</v>
      </c>
      <c r="R26" s="84">
        <f>'BAR BB| Open rates'!R26*0.8 + 35</f>
        <v>33555</v>
      </c>
      <c r="S26" s="84">
        <f>'BAR BB| Open rates'!S26*0.8 + 35</f>
        <v>31315</v>
      </c>
      <c r="T26" s="84">
        <f>'BAR BB| Open rates'!T26*0.8 + 35</f>
        <v>33555</v>
      </c>
      <c r="U26" s="84">
        <f>'BAR BB| Open rates'!U26*0.8 + 35</f>
        <v>31315</v>
      </c>
      <c r="V26" s="84">
        <f>'BAR BB| Open rates'!V26*0.8 + 35</f>
        <v>30355</v>
      </c>
      <c r="W26" s="84">
        <f>'BAR BB| Open rates'!W26*0.8 + 35</f>
        <v>18355</v>
      </c>
      <c r="X26" s="84">
        <f>'BAR BB| Open rates'!X26*0.8 + 35</f>
        <v>16515</v>
      </c>
      <c r="Y26" s="84">
        <f>'BAR BB| Open rates'!Y26*0.8 + 35</f>
        <v>17315</v>
      </c>
      <c r="Z26" s="84">
        <f>'BAR BB| Open rates'!Z26*0.8 + 35</f>
        <v>16515</v>
      </c>
      <c r="AA26" s="84">
        <f>'BAR BB| Open rates'!AA26*0.8 + 35</f>
        <v>17315</v>
      </c>
      <c r="AB26" s="84">
        <f>'BAR BB| Open rates'!AB26*0.8 + 35</f>
        <v>16515</v>
      </c>
      <c r="AC26" s="84">
        <f>'BAR BB| Open rates'!AC26*0.8 + 35</f>
        <v>16515</v>
      </c>
      <c r="AD26" s="84">
        <f>'BAR BB| Open rates'!AD26*0.8 + 35</f>
        <v>16755</v>
      </c>
      <c r="AE26" s="84">
        <f>'BAR BB| Open rates'!AE26*0.8 + 35</f>
        <v>17635</v>
      </c>
      <c r="AF26" s="84">
        <f>'BAR BB| Open rates'!AF26*0.8 + 35</f>
        <v>16515</v>
      </c>
      <c r="AG26" s="84">
        <f>'BAR BB| Open rates'!AG26*0.8 + 35</f>
        <v>17635</v>
      </c>
      <c r="AH26" s="84">
        <f>'BAR BB| Open rates'!AH26*0.8 + 35</f>
        <v>16515</v>
      </c>
      <c r="AI26" s="84">
        <f>'BAR BB| Open rates'!AI26*0.8 + 35</f>
        <v>17315</v>
      </c>
      <c r="AJ26" s="84">
        <f>'BAR BB| Open rates'!AJ26*0.8 + 35</f>
        <v>16515</v>
      </c>
      <c r="AK26" s="84">
        <f>'BAR BB| Open rates'!AK26*0.8 + 35</f>
        <v>17315</v>
      </c>
      <c r="AL26" s="84">
        <f>'BAR BB| Open rates'!AL26*0.8 + 35</f>
        <v>16515</v>
      </c>
      <c r="AM26" s="84">
        <f>'BAR BB| Open rates'!AM26*0.8 + 35</f>
        <v>19315</v>
      </c>
      <c r="AN26" s="84">
        <f>'BAR BB| Open rates'!AN26*0.8 + 35</f>
        <v>19315</v>
      </c>
      <c r="AO26" s="84">
        <f>'BAR BB| Open rates'!AO26*0.8 + 35</f>
        <v>17635</v>
      </c>
      <c r="AP26" s="84">
        <f>'BAR BB| Open rates'!AP26*0.8 + 35</f>
        <v>19315</v>
      </c>
      <c r="AQ26" s="84">
        <f>'BAR BB| Open rates'!AQ26*0.8 + 35</f>
        <v>17635</v>
      </c>
      <c r="AR26" s="84">
        <f>'BAR BB| Open rates'!AR26*0.8 + 35</f>
        <v>17635</v>
      </c>
      <c r="AS26" s="84">
        <f>'BAR BB| Open rates'!AS26*0.8 + 35</f>
        <v>16835</v>
      </c>
      <c r="AT26" s="84">
        <f>'BAR BB| Open rates'!AT26*0.8 + 35</f>
        <v>23155</v>
      </c>
      <c r="AU26" s="84">
        <f>'BAR BB| Open rates'!AU26*0.8 + 35</f>
        <v>16835</v>
      </c>
      <c r="AV26" s="84">
        <f>'BAR BB| Open rates'!AV26*0.8 + 35</f>
        <v>28755</v>
      </c>
      <c r="AW26" s="84">
        <f>'BAR BB| Open rates'!AW26*0.8 + 35</f>
        <v>28755</v>
      </c>
      <c r="AX26" s="84">
        <f>'BAR BB| Open rates'!AX26*0.8 + 35</f>
        <v>27155</v>
      </c>
      <c r="AY26" s="84">
        <f>'BAR BB| Open rates'!AY26*0.8 + 35</f>
        <v>27155</v>
      </c>
      <c r="AZ26" s="84">
        <f>'BAR BB| Open rates'!AZ26*0.8 + 35</f>
        <v>27155</v>
      </c>
      <c r="BA26" s="84">
        <f>'BAR BB| Open rates'!BA26*0.8 + 35</f>
        <v>27155</v>
      </c>
      <c r="BB26" s="84">
        <f>'BAR BB| Open rates'!BB26*0.8 + 35</f>
        <v>27155</v>
      </c>
      <c r="BC26" s="84">
        <f>'BAR BB| Open rates'!BC26*0.8 + 35</f>
        <v>27155</v>
      </c>
      <c r="BD26" s="84">
        <f>'BAR BB| Open rates'!BD26*0.8 + 35</f>
        <v>27155</v>
      </c>
      <c r="BE26" s="84">
        <f>'BAR BB| Open rates'!BE26*0.8 + 35</f>
        <v>27155</v>
      </c>
      <c r="BF26" s="84">
        <f>'BAR BB| Open rates'!BF26*0.8 + 35</f>
        <v>27155</v>
      </c>
      <c r="BG26" s="84">
        <f>'BAR BB| Open rates'!BG26*0.8 + 35</f>
        <v>26355</v>
      </c>
      <c r="BH26" s="84">
        <f>'BAR BB| Open rates'!BH26*0.8 + 35</f>
        <v>26355</v>
      </c>
      <c r="BI26" s="84">
        <f>'BAR BB| Open rates'!BI26*0.8 + 35</f>
        <v>26355</v>
      </c>
    </row>
    <row r="27" spans="1:61" s="14" customFormat="1" ht="12" customHeight="1" x14ac:dyDescent="0.2">
      <c r="A27" s="42">
        <v>2</v>
      </c>
      <c r="B27" s="84">
        <f>'BAR BB| Open rates'!B27*0.8 + 35</f>
        <v>67555</v>
      </c>
      <c r="C27" s="84">
        <f>'BAR BB| Open rates'!C27*0.8 + 35</f>
        <v>67555</v>
      </c>
      <c r="D27" s="84">
        <f>'BAR BB| Open rates'!D27*0.8 + 35</f>
        <v>67555</v>
      </c>
      <c r="E27" s="84">
        <f>'BAR BB| Open rates'!E27*0.8 + 35</f>
        <v>67555</v>
      </c>
      <c r="F27" s="84">
        <f>'BAR BB| Open rates'!F27*0.8 + 35</f>
        <v>67555</v>
      </c>
      <c r="G27" s="84">
        <f>'BAR BB| Open rates'!G27*0.8 + 35</f>
        <v>67555</v>
      </c>
      <c r="H27" s="84">
        <f>'BAR BB| Open rates'!H27*0.8 + 35</f>
        <v>64355</v>
      </c>
      <c r="I27" s="84">
        <f>'BAR BB| Open rates'!I27*0.8 + 35</f>
        <v>63555</v>
      </c>
      <c r="J27" s="84">
        <f>'BAR BB| Open rates'!J27*0.8 + 35</f>
        <v>64355</v>
      </c>
      <c r="K27" s="84">
        <f>'BAR BB| Open rates'!K27*0.8 + 35</f>
        <v>44355</v>
      </c>
      <c r="L27" s="84">
        <f>'BAR BB| Open rates'!L27*0.8 + 35</f>
        <v>40355</v>
      </c>
      <c r="M27" s="84">
        <f>'BAR BB| Open rates'!M27*0.8 + 35</f>
        <v>42755</v>
      </c>
      <c r="N27" s="84">
        <f>'BAR BB| Open rates'!N27*0.8 + 35</f>
        <v>42755</v>
      </c>
      <c r="O27" s="84">
        <f>'BAR BB| Open rates'!O27*0.8 + 35</f>
        <v>37955</v>
      </c>
      <c r="P27" s="84">
        <f>'BAR BB| Open rates'!P27*0.8 + 35</f>
        <v>37955</v>
      </c>
      <c r="Q27" s="84">
        <f>'BAR BB| Open rates'!Q27*0.8 + 35</f>
        <v>34755</v>
      </c>
      <c r="R27" s="84">
        <f>'BAR BB| Open rates'!R27*0.8 + 35</f>
        <v>34755</v>
      </c>
      <c r="S27" s="84">
        <f>'BAR BB| Open rates'!S27*0.8 + 35</f>
        <v>32515</v>
      </c>
      <c r="T27" s="84">
        <f>'BAR BB| Open rates'!T27*0.8 + 35</f>
        <v>34755</v>
      </c>
      <c r="U27" s="84">
        <f>'BAR BB| Open rates'!U27*0.8 + 35</f>
        <v>32515</v>
      </c>
      <c r="V27" s="84">
        <f>'BAR BB| Open rates'!V27*0.8 + 35</f>
        <v>31555</v>
      </c>
      <c r="W27" s="84">
        <f>'BAR BB| Open rates'!W27*0.8 + 35</f>
        <v>19555</v>
      </c>
      <c r="X27" s="84">
        <f>'BAR BB| Open rates'!X27*0.8 + 35</f>
        <v>17715</v>
      </c>
      <c r="Y27" s="84">
        <f>'BAR BB| Open rates'!Y27*0.8 + 35</f>
        <v>18515</v>
      </c>
      <c r="Z27" s="84">
        <f>'BAR BB| Open rates'!Z27*0.8 + 35</f>
        <v>17715</v>
      </c>
      <c r="AA27" s="84">
        <f>'BAR BB| Open rates'!AA27*0.8 + 35</f>
        <v>18515</v>
      </c>
      <c r="AB27" s="84">
        <f>'BAR BB| Open rates'!AB27*0.8 + 35</f>
        <v>17715</v>
      </c>
      <c r="AC27" s="84">
        <f>'BAR BB| Open rates'!AC27*0.8 + 35</f>
        <v>17715</v>
      </c>
      <c r="AD27" s="84">
        <f>'BAR BB| Open rates'!AD27*0.8 + 35</f>
        <v>17955</v>
      </c>
      <c r="AE27" s="84">
        <f>'BAR BB| Open rates'!AE27*0.8 + 35</f>
        <v>18835</v>
      </c>
      <c r="AF27" s="84">
        <f>'BAR BB| Open rates'!AF27*0.8 + 35</f>
        <v>17715</v>
      </c>
      <c r="AG27" s="84">
        <f>'BAR BB| Open rates'!AG27*0.8 + 35</f>
        <v>18835</v>
      </c>
      <c r="AH27" s="84">
        <f>'BAR BB| Open rates'!AH27*0.8 + 35</f>
        <v>17715</v>
      </c>
      <c r="AI27" s="84">
        <f>'BAR BB| Open rates'!AI27*0.8 + 35</f>
        <v>18515</v>
      </c>
      <c r="AJ27" s="84">
        <f>'BAR BB| Open rates'!AJ27*0.8 + 35</f>
        <v>17715</v>
      </c>
      <c r="AK27" s="84">
        <f>'BAR BB| Open rates'!AK27*0.8 + 35</f>
        <v>18515</v>
      </c>
      <c r="AL27" s="84">
        <f>'BAR BB| Open rates'!AL27*0.8 + 35</f>
        <v>17715</v>
      </c>
      <c r="AM27" s="84">
        <f>'BAR BB| Open rates'!AM27*0.8 + 35</f>
        <v>20515</v>
      </c>
      <c r="AN27" s="84">
        <f>'BAR BB| Open rates'!AN27*0.8 + 35</f>
        <v>20515</v>
      </c>
      <c r="AO27" s="84">
        <f>'BAR BB| Open rates'!AO27*0.8 + 35</f>
        <v>18835</v>
      </c>
      <c r="AP27" s="84">
        <f>'BAR BB| Open rates'!AP27*0.8 + 35</f>
        <v>20515</v>
      </c>
      <c r="AQ27" s="84">
        <f>'BAR BB| Open rates'!AQ27*0.8 + 35</f>
        <v>18835</v>
      </c>
      <c r="AR27" s="84">
        <f>'BAR BB| Open rates'!AR27*0.8 + 35</f>
        <v>18835</v>
      </c>
      <c r="AS27" s="84">
        <f>'BAR BB| Open rates'!AS27*0.8 + 35</f>
        <v>18035</v>
      </c>
      <c r="AT27" s="84">
        <f>'BAR BB| Open rates'!AT27*0.8 + 35</f>
        <v>24355</v>
      </c>
      <c r="AU27" s="84">
        <f>'BAR BB| Open rates'!AU27*0.8 + 35</f>
        <v>18035</v>
      </c>
      <c r="AV27" s="84">
        <f>'BAR BB| Open rates'!AV27*0.8 + 35</f>
        <v>29955</v>
      </c>
      <c r="AW27" s="84">
        <f>'BAR BB| Open rates'!AW27*0.8 + 35</f>
        <v>29955</v>
      </c>
      <c r="AX27" s="84">
        <f>'BAR BB| Open rates'!AX27*0.8 + 35</f>
        <v>28355</v>
      </c>
      <c r="AY27" s="84">
        <f>'BAR BB| Open rates'!AY27*0.8 + 35</f>
        <v>28355</v>
      </c>
      <c r="AZ27" s="84">
        <f>'BAR BB| Open rates'!AZ27*0.8 + 35</f>
        <v>28355</v>
      </c>
      <c r="BA27" s="84">
        <f>'BAR BB| Open rates'!BA27*0.8 + 35</f>
        <v>28355</v>
      </c>
      <c r="BB27" s="84">
        <f>'BAR BB| Open rates'!BB27*0.8 + 35</f>
        <v>28355</v>
      </c>
      <c r="BC27" s="84">
        <f>'BAR BB| Open rates'!BC27*0.8 + 35</f>
        <v>28355</v>
      </c>
      <c r="BD27" s="84">
        <f>'BAR BB| Open rates'!BD27*0.8 + 35</f>
        <v>28355</v>
      </c>
      <c r="BE27" s="84">
        <f>'BAR BB| Open rates'!BE27*0.8 + 35</f>
        <v>28355</v>
      </c>
      <c r="BF27" s="84">
        <f>'BAR BB| Open rates'!BF27*0.8 + 35</f>
        <v>28355</v>
      </c>
      <c r="BG27" s="84">
        <f>'BAR BB| Open rates'!BG27*0.8 + 35</f>
        <v>27555</v>
      </c>
      <c r="BH27" s="84">
        <f>'BAR BB| Open rates'!BH27*0.8 + 35</f>
        <v>27555</v>
      </c>
      <c r="BI27" s="84">
        <f>'BAR BB| Open rates'!BI27*0.8 + 35</f>
        <v>27555</v>
      </c>
    </row>
    <row r="28" spans="1:61" s="14" customFormat="1" ht="12" customHeight="1" x14ac:dyDescent="0.2">
      <c r="A28" s="42">
        <v>3</v>
      </c>
      <c r="B28" s="84">
        <f>'BAR BB| Open rates'!B28*0.8 + 35</f>
        <v>68755</v>
      </c>
      <c r="C28" s="84">
        <f>'BAR BB| Open rates'!C28*0.8 + 35</f>
        <v>68755</v>
      </c>
      <c r="D28" s="84">
        <f>'BAR BB| Open rates'!D28*0.8 + 35</f>
        <v>68755</v>
      </c>
      <c r="E28" s="84">
        <f>'BAR BB| Open rates'!E28*0.8 + 35</f>
        <v>68755</v>
      </c>
      <c r="F28" s="84">
        <f>'BAR BB| Open rates'!F28*0.8 + 35</f>
        <v>68755</v>
      </c>
      <c r="G28" s="84">
        <f>'BAR BB| Open rates'!G28*0.8 + 35</f>
        <v>68755</v>
      </c>
      <c r="H28" s="84">
        <f>'BAR BB| Open rates'!H28*0.8 + 35</f>
        <v>65555</v>
      </c>
      <c r="I28" s="84">
        <f>'BAR BB| Open rates'!I28*0.8 + 35</f>
        <v>64755</v>
      </c>
      <c r="J28" s="84">
        <f>'BAR BB| Open rates'!J28*0.8 + 35</f>
        <v>65555</v>
      </c>
      <c r="K28" s="84">
        <f>'BAR BB| Open rates'!K28*0.8 + 35</f>
        <v>45555</v>
      </c>
      <c r="L28" s="84">
        <f>'BAR BB| Open rates'!L28*0.8 + 35</f>
        <v>41555</v>
      </c>
      <c r="M28" s="84">
        <f>'BAR BB| Open rates'!M28*0.8 + 35</f>
        <v>43955</v>
      </c>
      <c r="N28" s="84">
        <f>'BAR BB| Open rates'!N28*0.8 + 35</f>
        <v>43955</v>
      </c>
      <c r="O28" s="84">
        <f>'BAR BB| Open rates'!O28*0.8 + 35</f>
        <v>39155</v>
      </c>
      <c r="P28" s="84">
        <f>'BAR BB| Open rates'!P28*0.8 + 35</f>
        <v>39155</v>
      </c>
      <c r="Q28" s="84">
        <f>'BAR BB| Open rates'!Q28*0.8 + 35</f>
        <v>35955</v>
      </c>
      <c r="R28" s="84">
        <f>'BAR BB| Open rates'!R28*0.8 + 35</f>
        <v>35955</v>
      </c>
      <c r="S28" s="84">
        <f>'BAR BB| Open rates'!S28*0.8 + 35</f>
        <v>33715</v>
      </c>
      <c r="T28" s="84">
        <f>'BAR BB| Open rates'!T28*0.8 + 35</f>
        <v>35955</v>
      </c>
      <c r="U28" s="84">
        <f>'BAR BB| Open rates'!U28*0.8 + 35</f>
        <v>33715</v>
      </c>
      <c r="V28" s="84">
        <f>'BAR BB| Open rates'!V28*0.8 + 35</f>
        <v>32755</v>
      </c>
      <c r="W28" s="84">
        <f>'BAR BB| Open rates'!W28*0.8 + 35</f>
        <v>20755</v>
      </c>
      <c r="X28" s="84">
        <f>'BAR BB| Open rates'!X28*0.8 + 35</f>
        <v>18915</v>
      </c>
      <c r="Y28" s="84">
        <f>'BAR BB| Open rates'!Y28*0.8 + 35</f>
        <v>19715</v>
      </c>
      <c r="Z28" s="84">
        <f>'BAR BB| Open rates'!Z28*0.8 + 35</f>
        <v>18915</v>
      </c>
      <c r="AA28" s="84">
        <f>'BAR BB| Open rates'!AA28*0.8 + 35</f>
        <v>19715</v>
      </c>
      <c r="AB28" s="84">
        <f>'BAR BB| Open rates'!AB28*0.8 + 35</f>
        <v>18915</v>
      </c>
      <c r="AC28" s="84">
        <f>'BAR BB| Open rates'!AC28*0.8 + 35</f>
        <v>18915</v>
      </c>
      <c r="AD28" s="84">
        <f>'BAR BB| Open rates'!AD28*0.8 + 35</f>
        <v>19155</v>
      </c>
      <c r="AE28" s="84">
        <f>'BAR BB| Open rates'!AE28*0.8 + 35</f>
        <v>20035</v>
      </c>
      <c r="AF28" s="84">
        <f>'BAR BB| Open rates'!AF28*0.8 + 35</f>
        <v>18915</v>
      </c>
      <c r="AG28" s="84">
        <f>'BAR BB| Open rates'!AG28*0.8 + 35</f>
        <v>20035</v>
      </c>
      <c r="AH28" s="84">
        <f>'BAR BB| Open rates'!AH28*0.8 + 35</f>
        <v>18915</v>
      </c>
      <c r="AI28" s="84">
        <f>'BAR BB| Open rates'!AI28*0.8 + 35</f>
        <v>19715</v>
      </c>
      <c r="AJ28" s="84">
        <f>'BAR BB| Open rates'!AJ28*0.8 + 35</f>
        <v>18915</v>
      </c>
      <c r="AK28" s="84">
        <f>'BAR BB| Open rates'!AK28*0.8 + 35</f>
        <v>19715</v>
      </c>
      <c r="AL28" s="84">
        <f>'BAR BB| Open rates'!AL28*0.8 + 35</f>
        <v>18915</v>
      </c>
      <c r="AM28" s="84">
        <f>'BAR BB| Open rates'!AM28*0.8 + 35</f>
        <v>21715</v>
      </c>
      <c r="AN28" s="84">
        <f>'BAR BB| Open rates'!AN28*0.8 + 35</f>
        <v>21715</v>
      </c>
      <c r="AO28" s="84">
        <f>'BAR BB| Open rates'!AO28*0.8 + 35</f>
        <v>20035</v>
      </c>
      <c r="AP28" s="84">
        <f>'BAR BB| Open rates'!AP28*0.8 + 35</f>
        <v>21715</v>
      </c>
      <c r="AQ28" s="84">
        <f>'BAR BB| Open rates'!AQ28*0.8 + 35</f>
        <v>20035</v>
      </c>
      <c r="AR28" s="84">
        <f>'BAR BB| Open rates'!AR28*0.8 + 35</f>
        <v>20035</v>
      </c>
      <c r="AS28" s="84">
        <f>'BAR BB| Open rates'!AS28*0.8 + 35</f>
        <v>19235</v>
      </c>
      <c r="AT28" s="84">
        <f>'BAR BB| Open rates'!AT28*0.8 + 35</f>
        <v>25555</v>
      </c>
      <c r="AU28" s="84">
        <f>'BAR BB| Open rates'!AU28*0.8 + 35</f>
        <v>19235</v>
      </c>
      <c r="AV28" s="84">
        <f>'BAR BB| Open rates'!AV28*0.8 + 35</f>
        <v>31155</v>
      </c>
      <c r="AW28" s="84">
        <f>'BAR BB| Open rates'!AW28*0.8 + 35</f>
        <v>31155</v>
      </c>
      <c r="AX28" s="84">
        <f>'BAR BB| Open rates'!AX28*0.8 + 35</f>
        <v>29555</v>
      </c>
      <c r="AY28" s="84">
        <f>'BAR BB| Open rates'!AY28*0.8 + 35</f>
        <v>29555</v>
      </c>
      <c r="AZ28" s="84">
        <f>'BAR BB| Open rates'!AZ28*0.8 + 35</f>
        <v>29555</v>
      </c>
      <c r="BA28" s="84">
        <f>'BAR BB| Open rates'!BA28*0.8 + 35</f>
        <v>29555</v>
      </c>
      <c r="BB28" s="84">
        <f>'BAR BB| Open rates'!BB28*0.8 + 35</f>
        <v>29555</v>
      </c>
      <c r="BC28" s="84">
        <f>'BAR BB| Open rates'!BC28*0.8 + 35</f>
        <v>29555</v>
      </c>
      <c r="BD28" s="84">
        <f>'BAR BB| Open rates'!BD28*0.8 + 35</f>
        <v>29555</v>
      </c>
      <c r="BE28" s="84">
        <f>'BAR BB| Open rates'!BE28*0.8 + 35</f>
        <v>29555</v>
      </c>
      <c r="BF28" s="84">
        <f>'BAR BB| Open rates'!BF28*0.8 + 35</f>
        <v>29555</v>
      </c>
      <c r="BG28" s="84">
        <f>'BAR BB| Open rates'!BG28*0.8 + 35</f>
        <v>28755</v>
      </c>
      <c r="BH28" s="84">
        <f>'BAR BB| Open rates'!BH28*0.8 + 35</f>
        <v>28755</v>
      </c>
      <c r="BI28" s="84">
        <f>'BAR BB| Open rates'!BI28*0.8 + 35</f>
        <v>28755</v>
      </c>
    </row>
    <row r="29" spans="1:61" s="14" customFormat="1" ht="12" customHeight="1" x14ac:dyDescent="0.2">
      <c r="A29" s="42">
        <v>4</v>
      </c>
      <c r="B29" s="84">
        <f>'BAR BB| Open rates'!B29*0.8 + 35</f>
        <v>69955</v>
      </c>
      <c r="C29" s="84">
        <f>'BAR BB| Open rates'!C29*0.8 + 35</f>
        <v>69955</v>
      </c>
      <c r="D29" s="84">
        <f>'BAR BB| Open rates'!D29*0.8 + 35</f>
        <v>69955</v>
      </c>
      <c r="E29" s="84">
        <f>'BAR BB| Open rates'!E29*0.8 + 35</f>
        <v>69955</v>
      </c>
      <c r="F29" s="84">
        <f>'BAR BB| Open rates'!F29*0.8 + 35</f>
        <v>69955</v>
      </c>
      <c r="G29" s="84">
        <f>'BAR BB| Open rates'!G29*0.8 + 35</f>
        <v>69955</v>
      </c>
      <c r="H29" s="84">
        <f>'BAR BB| Open rates'!H29*0.8 + 35</f>
        <v>66755</v>
      </c>
      <c r="I29" s="84">
        <f>'BAR BB| Open rates'!I29*0.8 + 35</f>
        <v>65955</v>
      </c>
      <c r="J29" s="84">
        <f>'BAR BB| Open rates'!J29*0.8 + 35</f>
        <v>66755</v>
      </c>
      <c r="K29" s="84">
        <f>'BAR BB| Open rates'!K29*0.8 + 35</f>
        <v>46755</v>
      </c>
      <c r="L29" s="84">
        <f>'BAR BB| Open rates'!L29*0.8 + 35</f>
        <v>42755</v>
      </c>
      <c r="M29" s="84">
        <f>'BAR BB| Open rates'!M29*0.8 + 35</f>
        <v>45155</v>
      </c>
      <c r="N29" s="84">
        <f>'BAR BB| Open rates'!N29*0.8 + 35</f>
        <v>45155</v>
      </c>
      <c r="O29" s="84">
        <f>'BAR BB| Open rates'!O29*0.8 + 35</f>
        <v>40355</v>
      </c>
      <c r="P29" s="84">
        <f>'BAR BB| Open rates'!P29*0.8 + 35</f>
        <v>40355</v>
      </c>
      <c r="Q29" s="84">
        <f>'BAR BB| Open rates'!Q29*0.8 + 35</f>
        <v>37155</v>
      </c>
      <c r="R29" s="84">
        <f>'BAR BB| Open rates'!R29*0.8 + 35</f>
        <v>37155</v>
      </c>
      <c r="S29" s="84">
        <f>'BAR BB| Open rates'!S29*0.8 + 35</f>
        <v>34915</v>
      </c>
      <c r="T29" s="84">
        <f>'BAR BB| Open rates'!T29*0.8 + 35</f>
        <v>37155</v>
      </c>
      <c r="U29" s="84">
        <f>'BAR BB| Open rates'!U29*0.8 + 35</f>
        <v>34915</v>
      </c>
      <c r="V29" s="84">
        <f>'BAR BB| Open rates'!V29*0.8 + 35</f>
        <v>33955</v>
      </c>
      <c r="W29" s="84">
        <f>'BAR BB| Open rates'!W29*0.8 + 35</f>
        <v>21955</v>
      </c>
      <c r="X29" s="84">
        <f>'BAR BB| Open rates'!X29*0.8 + 35</f>
        <v>20115</v>
      </c>
      <c r="Y29" s="84">
        <f>'BAR BB| Open rates'!Y29*0.8 + 35</f>
        <v>20915</v>
      </c>
      <c r="Z29" s="84">
        <f>'BAR BB| Open rates'!Z29*0.8 + 35</f>
        <v>20115</v>
      </c>
      <c r="AA29" s="84">
        <f>'BAR BB| Open rates'!AA29*0.8 + 35</f>
        <v>20915</v>
      </c>
      <c r="AB29" s="84">
        <f>'BAR BB| Open rates'!AB29*0.8 + 35</f>
        <v>20115</v>
      </c>
      <c r="AC29" s="84">
        <f>'BAR BB| Open rates'!AC29*0.8 + 35</f>
        <v>20115</v>
      </c>
      <c r="AD29" s="84">
        <f>'BAR BB| Open rates'!AD29*0.8 + 35</f>
        <v>20355</v>
      </c>
      <c r="AE29" s="84">
        <f>'BAR BB| Open rates'!AE29*0.8 + 35</f>
        <v>21235</v>
      </c>
      <c r="AF29" s="84">
        <f>'BAR BB| Open rates'!AF29*0.8 + 35</f>
        <v>20115</v>
      </c>
      <c r="AG29" s="84">
        <f>'BAR BB| Open rates'!AG29*0.8 + 35</f>
        <v>21235</v>
      </c>
      <c r="AH29" s="84">
        <f>'BAR BB| Open rates'!AH29*0.8 + 35</f>
        <v>20115</v>
      </c>
      <c r="AI29" s="84">
        <f>'BAR BB| Open rates'!AI29*0.8 + 35</f>
        <v>20915</v>
      </c>
      <c r="AJ29" s="84">
        <f>'BAR BB| Open rates'!AJ29*0.8 + 35</f>
        <v>20115</v>
      </c>
      <c r="AK29" s="84">
        <f>'BAR BB| Open rates'!AK29*0.8 + 35</f>
        <v>20915</v>
      </c>
      <c r="AL29" s="84">
        <f>'BAR BB| Open rates'!AL29*0.8 + 35</f>
        <v>20115</v>
      </c>
      <c r="AM29" s="84">
        <f>'BAR BB| Open rates'!AM29*0.8 + 35</f>
        <v>22915</v>
      </c>
      <c r="AN29" s="84">
        <f>'BAR BB| Open rates'!AN29*0.8 + 35</f>
        <v>22915</v>
      </c>
      <c r="AO29" s="84">
        <f>'BAR BB| Open rates'!AO29*0.8 + 35</f>
        <v>21235</v>
      </c>
      <c r="AP29" s="84">
        <f>'BAR BB| Open rates'!AP29*0.8 + 35</f>
        <v>22915</v>
      </c>
      <c r="AQ29" s="84">
        <f>'BAR BB| Open rates'!AQ29*0.8 + 35</f>
        <v>21235</v>
      </c>
      <c r="AR29" s="84">
        <f>'BAR BB| Open rates'!AR29*0.8 + 35</f>
        <v>21235</v>
      </c>
      <c r="AS29" s="84">
        <f>'BAR BB| Open rates'!AS29*0.8 + 35</f>
        <v>20435</v>
      </c>
      <c r="AT29" s="84">
        <f>'BAR BB| Open rates'!AT29*0.8 + 35</f>
        <v>26755</v>
      </c>
      <c r="AU29" s="84">
        <f>'BAR BB| Open rates'!AU29*0.8 + 35</f>
        <v>20435</v>
      </c>
      <c r="AV29" s="84">
        <f>'BAR BB| Open rates'!AV29*0.8 + 35</f>
        <v>32355</v>
      </c>
      <c r="AW29" s="84">
        <f>'BAR BB| Open rates'!AW29*0.8 + 35</f>
        <v>32355</v>
      </c>
      <c r="AX29" s="84">
        <f>'BAR BB| Open rates'!AX29*0.8 + 35</f>
        <v>30755</v>
      </c>
      <c r="AY29" s="84">
        <f>'BAR BB| Open rates'!AY29*0.8 + 35</f>
        <v>30755</v>
      </c>
      <c r="AZ29" s="84">
        <f>'BAR BB| Open rates'!AZ29*0.8 + 35</f>
        <v>30755</v>
      </c>
      <c r="BA29" s="84">
        <f>'BAR BB| Open rates'!BA29*0.8 + 35</f>
        <v>30755</v>
      </c>
      <c r="BB29" s="84">
        <f>'BAR BB| Open rates'!BB29*0.8 + 35</f>
        <v>30755</v>
      </c>
      <c r="BC29" s="84">
        <f>'BAR BB| Open rates'!BC29*0.8 + 35</f>
        <v>30755</v>
      </c>
      <c r="BD29" s="84">
        <f>'BAR BB| Open rates'!BD29*0.8 + 35</f>
        <v>30755</v>
      </c>
      <c r="BE29" s="84">
        <f>'BAR BB| Open rates'!BE29*0.8 + 35</f>
        <v>30755</v>
      </c>
      <c r="BF29" s="84">
        <f>'BAR BB| Open rates'!BF29*0.8 + 35</f>
        <v>30755</v>
      </c>
      <c r="BG29" s="84">
        <f>'BAR BB| Open rates'!BG29*0.8 + 35</f>
        <v>29955</v>
      </c>
      <c r="BH29" s="84">
        <f>'BAR BB| Open rates'!BH29*0.8 + 35</f>
        <v>29955</v>
      </c>
      <c r="BI29" s="84">
        <f>'BAR BB| Open rates'!BI29*0.8 + 35</f>
        <v>29955</v>
      </c>
    </row>
    <row r="30" spans="1:61" s="14" customFormat="1" ht="12" customHeight="1" x14ac:dyDescent="0.2">
      <c r="A30" s="123"/>
    </row>
    <row r="31" spans="1:61" s="14" customFormat="1" ht="12" customHeight="1" x14ac:dyDescent="0.2">
      <c r="A31" s="123"/>
    </row>
    <row r="32" spans="1:61" s="14" customFormat="1" ht="12.75" customHeight="1" x14ac:dyDescent="0.2">
      <c r="A32" s="223" t="s">
        <v>157</v>
      </c>
    </row>
    <row r="33" spans="1:1" s="14" customFormat="1" ht="12.75" customHeight="1" x14ac:dyDescent="0.2">
      <c r="A33" s="223"/>
    </row>
    <row r="34" spans="1:1" s="11" customFormat="1" ht="12.75" customHeight="1" x14ac:dyDescent="0.2">
      <c r="A34" s="223"/>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26" t="s">
        <v>299</v>
      </c>
    </row>
    <row r="46" spans="1:1" x14ac:dyDescent="0.2">
      <c r="A46" s="227"/>
    </row>
    <row r="47" spans="1:1" ht="12.75" thickBot="1" x14ac:dyDescent="0.25">
      <c r="A47" s="228"/>
    </row>
  </sheetData>
  <mergeCells count="2">
    <mergeCell ref="A32:A34"/>
    <mergeCell ref="A45:A47"/>
  </mergeCells>
  <pageMargins left="0.7" right="0.7" top="0.75" bottom="0.75" header="0.3" footer="0.3"/>
  <pageSetup paperSize="9" orientation="portrait" horizontalDpi="4294967295" verticalDpi="4294967295"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9.85546875" defaultRowHeight="12.75" x14ac:dyDescent="0.2"/>
  <cols>
    <col min="1" max="1" width="43.140625" style="5" customWidth="1"/>
  </cols>
  <sheetData>
    <row r="1" spans="1:2" ht="26.25" customHeight="1" x14ac:dyDescent="0.2">
      <c r="A1" s="47" t="s">
        <v>50</v>
      </c>
    </row>
    <row r="2" spans="1:2" ht="24" x14ac:dyDescent="0.2">
      <c r="A2" s="135" t="s">
        <v>245</v>
      </c>
    </row>
    <row r="3" spans="1:2" s="11" customFormat="1" ht="24.75" customHeight="1" x14ac:dyDescent="0.2">
      <c r="A3" s="201" t="s">
        <v>241</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rates'!#REF!*0.9*0.85+35</f>
        <v>#REF!</v>
      </c>
    </row>
    <row r="7" spans="1:2" s="11" customFormat="1" x14ac:dyDescent="0.2">
      <c r="A7" s="42">
        <v>2</v>
      </c>
      <c r="B7" s="84" t="e">
        <f>'BAR BB| Open rates'!#REF!*0.9*0.85+35</f>
        <v>#REF!</v>
      </c>
    </row>
    <row r="8" spans="1:2" s="11" customFormat="1" x14ac:dyDescent="0.2">
      <c r="A8" s="33" t="s">
        <v>54</v>
      </c>
      <c r="B8" s="84"/>
    </row>
    <row r="9" spans="1:2" s="11" customFormat="1" x14ac:dyDescent="0.2">
      <c r="A9" s="42">
        <v>1</v>
      </c>
      <c r="B9" s="84" t="e">
        <f>'BAR BB| Open rates'!#REF!*0.9*0.85+35</f>
        <v>#REF!</v>
      </c>
    </row>
    <row r="10" spans="1:2" s="11" customFormat="1" x14ac:dyDescent="0.2">
      <c r="A10" s="42">
        <v>2</v>
      </c>
      <c r="B10" s="84" t="e">
        <f>'BAR BB| Open rates'!#REF!*0.9*0.85+35</f>
        <v>#REF!</v>
      </c>
    </row>
    <row r="11" spans="1:2" s="11" customFormat="1" x14ac:dyDescent="0.2">
      <c r="A11" s="33" t="s">
        <v>151</v>
      </c>
      <c r="B11" s="84"/>
    </row>
    <row r="12" spans="1:2" s="11" customFormat="1" x14ac:dyDescent="0.2">
      <c r="A12" s="42">
        <v>1</v>
      </c>
      <c r="B12" s="84" t="e">
        <f>'BAR BB| Open rates'!#REF!*0.9*0.85+35</f>
        <v>#REF!</v>
      </c>
    </row>
    <row r="13" spans="1:2" s="11" customFormat="1" x14ac:dyDescent="0.2">
      <c r="A13" s="42">
        <v>2</v>
      </c>
      <c r="B13" s="84" t="e">
        <f>'BAR BB| Open rates'!#REF!*0.9*0.85+35</f>
        <v>#REF!</v>
      </c>
    </row>
    <row r="14" spans="1:2" s="11" customFormat="1" x14ac:dyDescent="0.2">
      <c r="A14" s="202"/>
    </row>
    <row r="15" spans="1:2" x14ac:dyDescent="0.2">
      <c r="A15" s="223" t="s">
        <v>157</v>
      </c>
    </row>
    <row r="16" spans="1:2"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278</v>
      </c>
    </row>
    <row r="25" spans="1:1" ht="24" x14ac:dyDescent="0.2">
      <c r="A25" s="138" t="s">
        <v>279</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243</v>
      </c>
    </row>
    <row r="46" spans="1:1" x14ac:dyDescent="0.2">
      <c r="A46" s="143"/>
    </row>
    <row r="47" spans="1:1" s="11" customFormat="1" ht="36" x14ac:dyDescent="0.2">
      <c r="A47" s="180" t="s">
        <v>234</v>
      </c>
    </row>
    <row r="48" spans="1:1" s="11" customFormat="1" x14ac:dyDescent="0.2">
      <c r="A48" s="174" t="s">
        <v>181</v>
      </c>
    </row>
    <row r="49" spans="1:1" s="11" customFormat="1" ht="12.75" customHeight="1" x14ac:dyDescent="0.2">
      <c r="A49" s="174"/>
    </row>
    <row r="50" spans="1:1" s="11" customFormat="1" x14ac:dyDescent="0.2">
      <c r="A50" s="180" t="s">
        <v>290</v>
      </c>
    </row>
    <row r="51" spans="1:1" s="11" customFormat="1" x14ac:dyDescent="0.2">
      <c r="A51" s="181" t="s">
        <v>271</v>
      </c>
    </row>
    <row r="52" spans="1:1" s="11" customFormat="1" ht="12.75" customHeight="1" x14ac:dyDescent="0.2">
      <c r="A52" s="144"/>
    </row>
    <row r="53" spans="1:1" s="11" customFormat="1" x14ac:dyDescent="0.2">
      <c r="A53" s="180" t="s">
        <v>291</v>
      </c>
    </row>
    <row r="54" spans="1:1" s="11" customFormat="1" ht="42.75" customHeight="1" x14ac:dyDescent="0.2">
      <c r="A54" s="174" t="s">
        <v>272</v>
      </c>
    </row>
    <row r="55" spans="1:1" s="11" customFormat="1" x14ac:dyDescent="0.2">
      <c r="A55" s="179"/>
    </row>
    <row r="56" spans="1:1" s="11" customFormat="1" ht="23.25" customHeight="1" x14ac:dyDescent="0.2">
      <c r="A56" s="180" t="s">
        <v>292</v>
      </c>
    </row>
    <row r="57" spans="1:1" s="11" customFormat="1" x14ac:dyDescent="0.2">
      <c r="A57" s="181" t="s">
        <v>235</v>
      </c>
    </row>
    <row r="58" spans="1:1" s="11" customFormat="1" x14ac:dyDescent="0.2">
      <c r="A58" s="181"/>
    </row>
    <row r="59" spans="1:1" s="11" customFormat="1" x14ac:dyDescent="0.2">
      <c r="A59" s="180" t="s">
        <v>293</v>
      </c>
    </row>
    <row r="60" spans="1:1" s="11" customFormat="1" x14ac:dyDescent="0.2">
      <c r="A60" s="181" t="s">
        <v>236</v>
      </c>
    </row>
    <row r="61" spans="1:1" s="11" customFormat="1" x14ac:dyDescent="0.2">
      <c r="A61" s="174"/>
    </row>
    <row r="62" spans="1:1" ht="24" x14ac:dyDescent="0.2">
      <c r="A62" s="135" t="s">
        <v>244</v>
      </c>
    </row>
    <row r="63" spans="1:1" s="11" customFormat="1" ht="36" x14ac:dyDescent="0.2">
      <c r="A63" s="180" t="s">
        <v>237</v>
      </c>
    </row>
    <row r="64" spans="1:1" s="11" customFormat="1" x14ac:dyDescent="0.2">
      <c r="A64" s="174" t="s">
        <v>182</v>
      </c>
    </row>
    <row r="65" spans="1:1" s="11" customFormat="1" x14ac:dyDescent="0.2">
      <c r="A65" s="144"/>
    </row>
    <row r="66" spans="1:1" s="11" customFormat="1" ht="24" x14ac:dyDescent="0.2">
      <c r="A66" s="180" t="s">
        <v>294</v>
      </c>
    </row>
    <row r="67" spans="1:1" s="11" customFormat="1" x14ac:dyDescent="0.2">
      <c r="A67" s="174" t="s">
        <v>273</v>
      </c>
    </row>
    <row r="68" spans="1:1" s="11" customFormat="1" x14ac:dyDescent="0.2">
      <c r="A68" s="144"/>
    </row>
    <row r="69" spans="1:1" s="11" customFormat="1" x14ac:dyDescent="0.2">
      <c r="A69" s="180" t="s">
        <v>295</v>
      </c>
    </row>
    <row r="70" spans="1:1" s="11" customFormat="1" ht="36" x14ac:dyDescent="0.2">
      <c r="A70" s="174" t="s">
        <v>274</v>
      </c>
    </row>
    <row r="71" spans="1:1" s="11" customFormat="1" x14ac:dyDescent="0.2">
      <c r="A71" s="144"/>
    </row>
    <row r="72" spans="1:1" s="11" customFormat="1" ht="24" x14ac:dyDescent="0.2">
      <c r="A72" s="180" t="s">
        <v>296</v>
      </c>
    </row>
    <row r="73" spans="1:1" s="11" customFormat="1" x14ac:dyDescent="0.2">
      <c r="A73" s="174" t="s">
        <v>238</v>
      </c>
    </row>
    <row r="74" spans="1:1" x14ac:dyDescent="0.2">
      <c r="A74" s="143"/>
    </row>
    <row r="75" spans="1:1" x14ac:dyDescent="0.2">
      <c r="A75" s="180" t="s">
        <v>297</v>
      </c>
    </row>
    <row r="76" spans="1:1" x14ac:dyDescent="0.2">
      <c r="A76" s="174" t="s">
        <v>236</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E18" sqref="E18"/>
    </sheetView>
  </sheetViews>
  <sheetFormatPr defaultColWidth="10.42578125" defaultRowHeight="12.75" x14ac:dyDescent="0.2"/>
  <cols>
    <col min="1" max="1" width="43.85546875" style="5" customWidth="1"/>
  </cols>
  <sheetData>
    <row r="1" spans="1:2" ht="24" x14ac:dyDescent="0.2">
      <c r="A1" s="47" t="s">
        <v>50</v>
      </c>
    </row>
    <row r="2" spans="1:2" ht="24" x14ac:dyDescent="0.2">
      <c r="A2" s="135" t="s">
        <v>245</v>
      </c>
    </row>
    <row r="3" spans="1:2" s="11" customFormat="1" ht="21.75" customHeight="1" x14ac:dyDescent="0.2">
      <c r="A3" s="201" t="s">
        <v>185</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23" t="s">
        <v>157</v>
      </c>
    </row>
    <row r="16" spans="1:2"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278</v>
      </c>
    </row>
    <row r="25" spans="1:1" ht="24" x14ac:dyDescent="0.2">
      <c r="A25" s="138" t="s">
        <v>279</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243</v>
      </c>
    </row>
    <row r="46" spans="1:1" x14ac:dyDescent="0.2">
      <c r="A46" s="143"/>
    </row>
    <row r="47" spans="1:1" s="11" customFormat="1" ht="36" x14ac:dyDescent="0.2">
      <c r="A47" s="180" t="s">
        <v>234</v>
      </c>
    </row>
    <row r="48" spans="1:1" s="11" customFormat="1" x14ac:dyDescent="0.2">
      <c r="A48" s="174" t="s">
        <v>181</v>
      </c>
    </row>
    <row r="49" spans="1:1" s="11" customFormat="1" ht="12.75" customHeight="1" x14ac:dyDescent="0.2">
      <c r="A49" s="174"/>
    </row>
    <row r="50" spans="1:1" s="11" customFormat="1" x14ac:dyDescent="0.2">
      <c r="A50" s="180" t="s">
        <v>290</v>
      </c>
    </row>
    <row r="51" spans="1:1" s="11" customFormat="1" x14ac:dyDescent="0.2">
      <c r="A51" s="181" t="s">
        <v>271</v>
      </c>
    </row>
    <row r="52" spans="1:1" s="11" customFormat="1" ht="12.75" customHeight="1" x14ac:dyDescent="0.2">
      <c r="A52" s="144"/>
    </row>
    <row r="53" spans="1:1" s="11" customFormat="1" x14ac:dyDescent="0.2">
      <c r="A53" s="180" t="s">
        <v>291</v>
      </c>
    </row>
    <row r="54" spans="1:1" s="11" customFormat="1" ht="48" customHeight="1" x14ac:dyDescent="0.2">
      <c r="A54" s="174" t="s">
        <v>272</v>
      </c>
    </row>
    <row r="55" spans="1:1" s="11" customFormat="1" x14ac:dyDescent="0.2">
      <c r="A55" s="179"/>
    </row>
    <row r="56" spans="1:1" s="11" customFormat="1" ht="23.25" customHeight="1" x14ac:dyDescent="0.2">
      <c r="A56" s="180" t="s">
        <v>292</v>
      </c>
    </row>
    <row r="57" spans="1:1" s="11" customFormat="1" x14ac:dyDescent="0.2">
      <c r="A57" s="181" t="s">
        <v>235</v>
      </c>
    </row>
    <row r="58" spans="1:1" s="11" customFormat="1" x14ac:dyDescent="0.2">
      <c r="A58" s="181"/>
    </row>
    <row r="59" spans="1:1" s="11" customFormat="1" x14ac:dyDescent="0.2">
      <c r="A59" s="180" t="s">
        <v>293</v>
      </c>
    </row>
    <row r="60" spans="1:1" s="11" customFormat="1" x14ac:dyDescent="0.2">
      <c r="A60" s="181" t="s">
        <v>236</v>
      </c>
    </row>
    <row r="61" spans="1:1" s="11" customFormat="1" x14ac:dyDescent="0.2">
      <c r="A61" s="174"/>
    </row>
    <row r="62" spans="1:1" ht="24" x14ac:dyDescent="0.2">
      <c r="A62" s="135" t="s">
        <v>244</v>
      </c>
    </row>
    <row r="63" spans="1:1" s="11" customFormat="1" ht="24" x14ac:dyDescent="0.2">
      <c r="A63" s="180" t="s">
        <v>237</v>
      </c>
    </row>
    <row r="64" spans="1:1" s="11" customFormat="1" x14ac:dyDescent="0.2">
      <c r="A64" s="174" t="s">
        <v>182</v>
      </c>
    </row>
    <row r="65" spans="1:1" s="11" customFormat="1" x14ac:dyDescent="0.2">
      <c r="A65" s="144"/>
    </row>
    <row r="66" spans="1:1" s="11" customFormat="1" ht="24" x14ac:dyDescent="0.2">
      <c r="A66" s="180" t="s">
        <v>294</v>
      </c>
    </row>
    <row r="67" spans="1:1" s="11" customFormat="1" x14ac:dyDescent="0.2">
      <c r="A67" s="174" t="s">
        <v>273</v>
      </c>
    </row>
    <row r="68" spans="1:1" s="11" customFormat="1" x14ac:dyDescent="0.2">
      <c r="A68" s="144"/>
    </row>
    <row r="69" spans="1:1" s="11" customFormat="1" x14ac:dyDescent="0.2">
      <c r="A69" s="180" t="s">
        <v>295</v>
      </c>
    </row>
    <row r="70" spans="1:1" s="11" customFormat="1" ht="36" x14ac:dyDescent="0.2">
      <c r="A70" s="174" t="s">
        <v>274</v>
      </c>
    </row>
    <row r="71" spans="1:1" s="11" customFormat="1" x14ac:dyDescent="0.2">
      <c r="A71" s="144"/>
    </row>
    <row r="72" spans="1:1" s="11" customFormat="1" ht="24" x14ac:dyDescent="0.2">
      <c r="A72" s="180" t="s">
        <v>296</v>
      </c>
    </row>
    <row r="73" spans="1:1" s="11" customFormat="1" x14ac:dyDescent="0.2">
      <c r="A73" s="174" t="s">
        <v>238</v>
      </c>
    </row>
    <row r="74" spans="1:1" x14ac:dyDescent="0.2">
      <c r="A74" s="143"/>
    </row>
    <row r="75" spans="1:1" x14ac:dyDescent="0.2">
      <c r="A75" s="180" t="s">
        <v>297</v>
      </c>
    </row>
    <row r="76" spans="1:1" x14ac:dyDescent="0.2">
      <c r="A76" s="174" t="s">
        <v>236</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I26" sqref="I26"/>
    </sheetView>
  </sheetViews>
  <sheetFormatPr defaultColWidth="11" defaultRowHeight="12.75" x14ac:dyDescent="0.2"/>
  <cols>
    <col min="1" max="1" width="40.140625" style="5" customWidth="1"/>
    <col min="2" max="2" width="9.5703125" customWidth="1"/>
  </cols>
  <sheetData>
    <row r="1" spans="1:2" ht="24" x14ac:dyDescent="0.2">
      <c r="A1" s="47" t="s">
        <v>50</v>
      </c>
    </row>
    <row r="2" spans="1:2" ht="24" x14ac:dyDescent="0.2">
      <c r="A2" s="135" t="s">
        <v>245</v>
      </c>
    </row>
    <row r="3" spans="1:2" s="11" customFormat="1" ht="21.75" customHeight="1" x14ac:dyDescent="0.2">
      <c r="A3" s="201" t="s">
        <v>242</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23" t="s">
        <v>157</v>
      </c>
    </row>
    <row r="16" spans="1:2"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278</v>
      </c>
    </row>
    <row r="25" spans="1:1" ht="24" x14ac:dyDescent="0.2">
      <c r="A25" s="138" t="s">
        <v>279</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243</v>
      </c>
    </row>
    <row r="46" spans="1:1" x14ac:dyDescent="0.2">
      <c r="A46" s="143"/>
    </row>
    <row r="47" spans="1:1" s="11" customFormat="1" ht="36" x14ac:dyDescent="0.2">
      <c r="A47" s="180" t="s">
        <v>234</v>
      </c>
    </row>
    <row r="48" spans="1:1" s="11" customFormat="1" x14ac:dyDescent="0.2">
      <c r="A48" s="174" t="s">
        <v>181</v>
      </c>
    </row>
    <row r="49" spans="1:1" s="11" customFormat="1" ht="12.75" customHeight="1" x14ac:dyDescent="0.2">
      <c r="A49" s="174"/>
    </row>
    <row r="50" spans="1:1" s="11" customFormat="1" x14ac:dyDescent="0.2">
      <c r="A50" s="180" t="s">
        <v>290</v>
      </c>
    </row>
    <row r="51" spans="1:1" s="11" customFormat="1" x14ac:dyDescent="0.2">
      <c r="A51" s="181" t="s">
        <v>271</v>
      </c>
    </row>
    <row r="52" spans="1:1" s="11" customFormat="1" ht="12.75" customHeight="1" x14ac:dyDescent="0.2">
      <c r="A52" s="144"/>
    </row>
    <row r="53" spans="1:1" s="11" customFormat="1" x14ac:dyDescent="0.2">
      <c r="A53" s="180" t="s">
        <v>291</v>
      </c>
    </row>
    <row r="54" spans="1:1" s="11" customFormat="1" ht="48" customHeight="1" x14ac:dyDescent="0.2">
      <c r="A54" s="174" t="s">
        <v>272</v>
      </c>
    </row>
    <row r="55" spans="1:1" s="11" customFormat="1" x14ac:dyDescent="0.2">
      <c r="A55" s="179"/>
    </row>
    <row r="56" spans="1:1" s="11" customFormat="1" ht="23.25" customHeight="1" x14ac:dyDescent="0.2">
      <c r="A56" s="180" t="s">
        <v>292</v>
      </c>
    </row>
    <row r="57" spans="1:1" s="11" customFormat="1" x14ac:dyDescent="0.2">
      <c r="A57" s="181" t="s">
        <v>235</v>
      </c>
    </row>
    <row r="58" spans="1:1" s="11" customFormat="1" x14ac:dyDescent="0.2">
      <c r="A58" s="181"/>
    </row>
    <row r="59" spans="1:1" s="11" customFormat="1" x14ac:dyDescent="0.2">
      <c r="A59" s="180" t="s">
        <v>293</v>
      </c>
    </row>
    <row r="60" spans="1:1" s="11" customFormat="1" x14ac:dyDescent="0.2">
      <c r="A60" s="181" t="s">
        <v>236</v>
      </c>
    </row>
    <row r="61" spans="1:1" s="11" customFormat="1" x14ac:dyDescent="0.2">
      <c r="A61" s="174"/>
    </row>
    <row r="62" spans="1:1" ht="24" x14ac:dyDescent="0.2">
      <c r="A62" s="135" t="s">
        <v>244</v>
      </c>
    </row>
    <row r="63" spans="1:1" s="11" customFormat="1" ht="36" x14ac:dyDescent="0.2">
      <c r="A63" s="180" t="s">
        <v>237</v>
      </c>
    </row>
    <row r="64" spans="1:1" s="11" customFormat="1" x14ac:dyDescent="0.2">
      <c r="A64" s="174" t="s">
        <v>182</v>
      </c>
    </row>
    <row r="65" spans="1:1" s="11" customFormat="1" x14ac:dyDescent="0.2">
      <c r="A65" s="144"/>
    </row>
    <row r="66" spans="1:1" s="11" customFormat="1" ht="24" x14ac:dyDescent="0.2">
      <c r="A66" s="180" t="s">
        <v>294</v>
      </c>
    </row>
    <row r="67" spans="1:1" s="11" customFormat="1" x14ac:dyDescent="0.2">
      <c r="A67" s="174" t="s">
        <v>273</v>
      </c>
    </row>
    <row r="68" spans="1:1" s="11" customFormat="1" x14ac:dyDescent="0.2">
      <c r="A68" s="144"/>
    </row>
    <row r="69" spans="1:1" s="11" customFormat="1" x14ac:dyDescent="0.2">
      <c r="A69" s="180" t="s">
        <v>295</v>
      </c>
    </row>
    <row r="70" spans="1:1" s="11" customFormat="1" ht="36" x14ac:dyDescent="0.2">
      <c r="A70" s="174" t="s">
        <v>274</v>
      </c>
    </row>
    <row r="71" spans="1:1" s="11" customFormat="1" x14ac:dyDescent="0.2">
      <c r="A71" s="144"/>
    </row>
    <row r="72" spans="1:1" s="11" customFormat="1" ht="24" x14ac:dyDescent="0.2">
      <c r="A72" s="180" t="s">
        <v>296</v>
      </c>
    </row>
    <row r="73" spans="1:1" s="11" customFormat="1" x14ac:dyDescent="0.2">
      <c r="A73" s="174" t="s">
        <v>238</v>
      </c>
    </row>
    <row r="74" spans="1:1" x14ac:dyDescent="0.2">
      <c r="A74" s="143"/>
    </row>
    <row r="75" spans="1:1" x14ac:dyDescent="0.2">
      <c r="A75" s="180" t="s">
        <v>297</v>
      </c>
    </row>
    <row r="76" spans="1:1" x14ac:dyDescent="0.2">
      <c r="A76" s="174" t="s">
        <v>236</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61" t="s">
        <v>65</v>
      </c>
      <c r="B21" s="261"/>
      <c r="C21" s="261"/>
      <c r="D21" s="261"/>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61" t="s">
        <v>65</v>
      </c>
      <c r="B21" s="261"/>
      <c r="C21" s="261"/>
      <c r="D21" s="261"/>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7"/>
  <sheetViews>
    <sheetView zoomScaleNormal="100" workbookViewId="0">
      <pane xSplit="1" topLeftCell="B1" activePane="topRight" state="frozen"/>
      <selection activeCell="BE26" sqref="BE26:BE27"/>
      <selection pane="topRight" activeCell="BI25" sqref="BI25"/>
    </sheetView>
  </sheetViews>
  <sheetFormatPr defaultColWidth="10.28515625" defaultRowHeight="12" x14ac:dyDescent="0.2"/>
  <cols>
    <col min="1" max="1" width="42" style="1" customWidth="1"/>
    <col min="2" max="16384" width="10.28515625" style="2"/>
  </cols>
  <sheetData>
    <row r="1" spans="1:61" s="5" customFormat="1" ht="25.5" customHeight="1" x14ac:dyDescent="0.2">
      <c r="A1" s="47" t="s">
        <v>50</v>
      </c>
    </row>
    <row r="2" spans="1:61" s="5" customFormat="1" ht="12.75" x14ac:dyDescent="0.2">
      <c r="A2" s="6" t="s">
        <v>175</v>
      </c>
    </row>
    <row r="3" spans="1:61" s="11" customFormat="1" ht="28.5" customHeight="1" x14ac:dyDescent="0.2">
      <c r="A3" s="74" t="s">
        <v>52</v>
      </c>
      <c r="B3" s="73">
        <f>'BAR BB| Open rates'!B3</f>
        <v>45700</v>
      </c>
      <c r="C3" s="73">
        <f>'BAR BB| Open rates'!C3</f>
        <v>45701</v>
      </c>
      <c r="D3" s="73">
        <f>'BAR BB| Open rates'!D3</f>
        <v>45702</v>
      </c>
      <c r="E3" s="73">
        <f>'BAR BB| Open rates'!E3</f>
        <v>45703</v>
      </c>
      <c r="F3" s="73">
        <f>'BAR BB| Open rates'!F3</f>
        <v>45708</v>
      </c>
      <c r="G3" s="73">
        <f>'BAR BB| Open rates'!G3</f>
        <v>45709</v>
      </c>
      <c r="H3" s="73">
        <f>'BAR BB| Open rates'!H3</f>
        <v>45710</v>
      </c>
      <c r="I3" s="73">
        <f>'BAR BB| Open rates'!I3</f>
        <v>45711</v>
      </c>
      <c r="J3" s="73">
        <f>'BAR BB| Open rates'!J3</f>
        <v>45712</v>
      </c>
      <c r="K3" s="73">
        <f>'BAR BB| Open rates'!K3</f>
        <v>45713</v>
      </c>
      <c r="L3" s="73">
        <f>'BAR BB| Open rates'!L3</f>
        <v>45714</v>
      </c>
      <c r="M3" s="73">
        <f>'BAR BB| Open rates'!M3</f>
        <v>45715</v>
      </c>
      <c r="N3" s="73">
        <f>'BAR BB| Open rates'!N3</f>
        <v>45717</v>
      </c>
      <c r="O3" s="73">
        <f>'BAR BB| Open rates'!O3</f>
        <v>45719</v>
      </c>
      <c r="P3" s="73">
        <f>'BAR BB| Open rates'!P3</f>
        <v>45723</v>
      </c>
      <c r="Q3" s="73">
        <f>'BAR BB| Open rates'!Q3</f>
        <v>45725</v>
      </c>
      <c r="R3" s="73">
        <f>'BAR BB| Open rates'!R3</f>
        <v>45727</v>
      </c>
      <c r="S3" s="73">
        <f>'BAR BB| Open rates'!S3</f>
        <v>45732</v>
      </c>
      <c r="T3" s="73">
        <f>'BAR BB| Open rates'!T3</f>
        <v>45737</v>
      </c>
      <c r="U3" s="73">
        <f>'BAR BB| Open rates'!U3</f>
        <v>45739</v>
      </c>
      <c r="V3" s="73">
        <f>'BAR BB| Open rates'!V3</f>
        <v>45746</v>
      </c>
      <c r="W3" s="73">
        <f>'BAR BB| Open rates'!W3</f>
        <v>45748</v>
      </c>
      <c r="X3" s="73">
        <f>'BAR BB| Open rates'!X3</f>
        <v>45753</v>
      </c>
      <c r="Y3" s="73">
        <f>'BAR BB| Open rates'!Y3</f>
        <v>45758</v>
      </c>
      <c r="Z3" s="73">
        <f>'BAR BB| Open rates'!Z3</f>
        <v>45760</v>
      </c>
      <c r="AA3" s="73">
        <f>'BAR BB| Open rates'!AA3</f>
        <v>45765</v>
      </c>
      <c r="AB3" s="73">
        <f>'BAR BB| Open rates'!AB3</f>
        <v>45767</v>
      </c>
      <c r="AC3" s="73">
        <f>'BAR BB| Open rates'!AC3</f>
        <v>45769</v>
      </c>
      <c r="AD3" s="73">
        <f>'BAR BB| Open rates'!AD3</f>
        <v>45772</v>
      </c>
      <c r="AE3" s="73">
        <f>'BAR BB| Open rates'!AE3</f>
        <v>45778</v>
      </c>
      <c r="AF3" s="73">
        <f>'BAR BB| Open rates'!AF3</f>
        <v>45781</v>
      </c>
      <c r="AG3" s="73">
        <f>'BAR BB| Open rates'!AG3</f>
        <v>45785</v>
      </c>
      <c r="AH3" s="73">
        <f>'BAR BB| Open rates'!AH3</f>
        <v>45788</v>
      </c>
      <c r="AI3" s="73">
        <f>'BAR BB| Open rates'!AI3</f>
        <v>45793</v>
      </c>
      <c r="AJ3" s="73">
        <f>'BAR BB| Open rates'!AJ3</f>
        <v>45795</v>
      </c>
      <c r="AK3" s="73">
        <f>'BAR BB| Open rates'!AK3</f>
        <v>45800</v>
      </c>
      <c r="AL3" s="73">
        <f>'BAR BB| Open rates'!AL3</f>
        <v>45802</v>
      </c>
      <c r="AM3" s="73">
        <f>'BAR BB| Open rates'!AM3</f>
        <v>45807</v>
      </c>
      <c r="AN3" s="73">
        <f>'BAR BB| Open rates'!AN3</f>
        <v>45809</v>
      </c>
      <c r="AO3" s="73">
        <f>'BAR BB| Open rates'!AO3</f>
        <v>45810</v>
      </c>
      <c r="AP3" s="73">
        <f>'BAR BB| Open rates'!AP3</f>
        <v>45815</v>
      </c>
      <c r="AQ3" s="73">
        <f>'BAR BB| Open rates'!AQ3</f>
        <v>45817</v>
      </c>
      <c r="AR3" s="73">
        <f>'BAR BB| Open rates'!AR3</f>
        <v>45821</v>
      </c>
      <c r="AS3" s="73">
        <f>'BAR BB| Open rates'!AS3</f>
        <v>45823</v>
      </c>
      <c r="AT3" s="73">
        <f>'BAR BB| Open rates'!AT3</f>
        <v>45828</v>
      </c>
      <c r="AU3" s="73">
        <f>'BAR BB| Open rates'!AU3</f>
        <v>45836</v>
      </c>
      <c r="AV3" s="73">
        <f>'BAR BB| Open rates'!AV3</f>
        <v>45839</v>
      </c>
      <c r="AW3" s="73">
        <f>'BAR BB| Open rates'!AW3</f>
        <v>45851</v>
      </c>
      <c r="AX3" s="73">
        <f>'BAR BB| Open rates'!AX3</f>
        <v>45852</v>
      </c>
      <c r="AY3" s="73">
        <f>'BAR BB| Open rates'!AY3</f>
        <v>45858</v>
      </c>
      <c r="AZ3" s="73">
        <f>'BAR BB| Open rates'!AZ3</f>
        <v>45863</v>
      </c>
      <c r="BA3" s="73">
        <f>'BAR BB| Open rates'!BA3</f>
        <v>45865</v>
      </c>
      <c r="BB3" s="73">
        <f>'BAR BB| Open rates'!BB3</f>
        <v>45870</v>
      </c>
      <c r="BC3" s="73">
        <f>'BAR BB| Open rates'!BC3</f>
        <v>45872</v>
      </c>
      <c r="BD3" s="73">
        <f>'BAR BB| Open rates'!BD3</f>
        <v>45877</v>
      </c>
      <c r="BE3" s="73">
        <f>'BAR BB| Open rates'!BE3</f>
        <v>45879</v>
      </c>
      <c r="BF3" s="73">
        <f>'BAR BB| Open rates'!BF3</f>
        <v>45884</v>
      </c>
      <c r="BG3" s="73">
        <f>'BAR BB| Open rates'!BG3</f>
        <v>45886</v>
      </c>
      <c r="BH3" s="73">
        <f>'BAR BB| Open rates'!BH3</f>
        <v>45891</v>
      </c>
      <c r="BI3" s="73">
        <f>'BAR BB| Open rates'!BI3</f>
        <v>45893</v>
      </c>
    </row>
    <row r="4" spans="1:61" s="11" customFormat="1" ht="28.5" customHeight="1" x14ac:dyDescent="0.2">
      <c r="A4" s="8"/>
      <c r="B4" s="73">
        <f>'BAR BB| Open rates'!B4</f>
        <v>45700</v>
      </c>
      <c r="C4" s="73">
        <f>'BAR BB| Open rates'!C4</f>
        <v>45701</v>
      </c>
      <c r="D4" s="73">
        <f>'BAR BB| Open rates'!D4</f>
        <v>45702</v>
      </c>
      <c r="E4" s="73">
        <f>'BAR BB| Open rates'!E4</f>
        <v>45707</v>
      </c>
      <c r="F4" s="73">
        <f>'BAR BB| Open rates'!F4</f>
        <v>45708</v>
      </c>
      <c r="G4" s="73">
        <f>'BAR BB| Open rates'!G4</f>
        <v>45709</v>
      </c>
      <c r="H4" s="73">
        <f>'BAR BB| Open rates'!H4</f>
        <v>45710</v>
      </c>
      <c r="I4" s="73">
        <f>'BAR BB| Open rates'!I4</f>
        <v>45711</v>
      </c>
      <c r="J4" s="73">
        <f>'BAR BB| Open rates'!J4</f>
        <v>45712</v>
      </c>
      <c r="K4" s="73">
        <f>'BAR BB| Open rates'!K4</f>
        <v>45713</v>
      </c>
      <c r="L4" s="73">
        <f>'BAR BB| Open rates'!L4</f>
        <v>45714</v>
      </c>
      <c r="M4" s="73">
        <f>'BAR BB| Open rates'!M4</f>
        <v>45716</v>
      </c>
      <c r="N4" s="73">
        <f>'BAR BB| Open rates'!N4</f>
        <v>45718</v>
      </c>
      <c r="O4" s="73">
        <f>'BAR BB| Open rates'!O4</f>
        <v>45722</v>
      </c>
      <c r="P4" s="73">
        <f>'BAR BB| Open rates'!P4</f>
        <v>45724</v>
      </c>
      <c r="Q4" s="73">
        <f>'BAR BB| Open rates'!Q4</f>
        <v>45726</v>
      </c>
      <c r="R4" s="73">
        <f>'BAR BB| Open rates'!R4</f>
        <v>45731</v>
      </c>
      <c r="S4" s="73">
        <f>'BAR BB| Open rates'!S4</f>
        <v>45736</v>
      </c>
      <c r="T4" s="73">
        <f>'BAR BB| Open rates'!T4</f>
        <v>45738</v>
      </c>
      <c r="U4" s="73">
        <f>'BAR BB| Open rates'!U4</f>
        <v>45745</v>
      </c>
      <c r="V4" s="73">
        <f>'BAR BB| Open rates'!V4</f>
        <v>45747</v>
      </c>
      <c r="W4" s="73">
        <f>'BAR BB| Open rates'!W4</f>
        <v>45752</v>
      </c>
      <c r="X4" s="73">
        <f>'BAR BB| Open rates'!X4</f>
        <v>45757</v>
      </c>
      <c r="Y4" s="73">
        <f>'BAR BB| Open rates'!Y4</f>
        <v>45759</v>
      </c>
      <c r="Z4" s="73">
        <f>'BAR BB| Open rates'!Z4</f>
        <v>45764</v>
      </c>
      <c r="AA4" s="73">
        <f>'BAR BB| Open rates'!AA4</f>
        <v>45766</v>
      </c>
      <c r="AB4" s="73">
        <f>'BAR BB| Open rates'!AB4</f>
        <v>45768</v>
      </c>
      <c r="AC4" s="73">
        <f>'BAR BB| Open rates'!AC4</f>
        <v>45771</v>
      </c>
      <c r="AD4" s="73">
        <f>'BAR BB| Open rates'!AD4</f>
        <v>45777</v>
      </c>
      <c r="AE4" s="73">
        <f>'BAR BB| Open rates'!AE4</f>
        <v>45780</v>
      </c>
      <c r="AF4" s="73">
        <f>'BAR BB| Open rates'!AF4</f>
        <v>45784</v>
      </c>
      <c r="AG4" s="73">
        <f>'BAR BB| Open rates'!AG4</f>
        <v>45787</v>
      </c>
      <c r="AH4" s="73">
        <f>'BAR BB| Open rates'!AH4</f>
        <v>45792</v>
      </c>
      <c r="AI4" s="73">
        <f>'BAR BB| Open rates'!AI4</f>
        <v>45794</v>
      </c>
      <c r="AJ4" s="73">
        <f>'BAR BB| Open rates'!AJ4</f>
        <v>45799</v>
      </c>
      <c r="AK4" s="73">
        <f>'BAR BB| Open rates'!AK4</f>
        <v>45801</v>
      </c>
      <c r="AL4" s="73">
        <f>'BAR BB| Open rates'!AL4</f>
        <v>45806</v>
      </c>
      <c r="AM4" s="73">
        <f>'BAR BB| Open rates'!AM4</f>
        <v>45808</v>
      </c>
      <c r="AN4" s="73">
        <f>'BAR BB| Open rates'!AN4</f>
        <v>45809</v>
      </c>
      <c r="AO4" s="73">
        <f>'BAR BB| Open rates'!AO4</f>
        <v>45814</v>
      </c>
      <c r="AP4" s="73">
        <f>'BAR BB| Open rates'!AP4</f>
        <v>45816</v>
      </c>
      <c r="AQ4" s="73">
        <f>'BAR BB| Open rates'!AQ4</f>
        <v>45820</v>
      </c>
      <c r="AR4" s="73">
        <f>'BAR BB| Open rates'!AR4</f>
        <v>45822</v>
      </c>
      <c r="AS4" s="73">
        <f>'BAR BB| Open rates'!AS4</f>
        <v>45827</v>
      </c>
      <c r="AT4" s="73">
        <f>'BAR BB| Open rates'!AT4</f>
        <v>45835</v>
      </c>
      <c r="AU4" s="73">
        <f>'BAR BB| Open rates'!AU4</f>
        <v>45838</v>
      </c>
      <c r="AV4" s="73">
        <f>'BAR BB| Open rates'!AV4</f>
        <v>45850</v>
      </c>
      <c r="AW4" s="73">
        <f>'BAR BB| Open rates'!AW4</f>
        <v>45851</v>
      </c>
      <c r="AX4" s="73">
        <f>'BAR BB| Open rates'!AX4</f>
        <v>45857</v>
      </c>
      <c r="AY4" s="73">
        <f>'BAR BB| Open rates'!AY4</f>
        <v>45862</v>
      </c>
      <c r="AZ4" s="73">
        <f>'BAR BB| Open rates'!AZ4</f>
        <v>45864</v>
      </c>
      <c r="BA4" s="73">
        <f>'BAR BB| Open rates'!BA4</f>
        <v>45869</v>
      </c>
      <c r="BB4" s="73">
        <f>'BAR BB| Open rates'!BB4</f>
        <v>45871</v>
      </c>
      <c r="BC4" s="73">
        <f>'BAR BB| Open rates'!BC4</f>
        <v>45876</v>
      </c>
      <c r="BD4" s="73">
        <f>'BAR BB| Open rates'!BD4</f>
        <v>45878</v>
      </c>
      <c r="BE4" s="73">
        <f>'BAR BB| Open rates'!BE4</f>
        <v>45883</v>
      </c>
      <c r="BF4" s="73">
        <f>'BAR BB| Open rates'!BF4</f>
        <v>45885</v>
      </c>
      <c r="BG4" s="73">
        <f>'BAR BB| Open rates'!BG4</f>
        <v>45890</v>
      </c>
      <c r="BH4" s="73">
        <f>'BAR BB| Open rates'!BH4</f>
        <v>45892</v>
      </c>
      <c r="BI4" s="73">
        <f>'BAR BB| Open rates'!BI4</f>
        <v>45900</v>
      </c>
    </row>
    <row r="5" spans="1:61" s="14" customFormat="1" ht="12" customHeight="1" x14ac:dyDescent="0.2">
      <c r="A5" s="33" t="s">
        <v>53</v>
      </c>
    </row>
    <row r="6" spans="1:61" s="14" customFormat="1" ht="12" customHeight="1" x14ac:dyDescent="0.2">
      <c r="A6" s="42">
        <v>1</v>
      </c>
      <c r="B6" s="84">
        <f>'BAR BB| Open rates'!B6*0.85</f>
        <v>23715</v>
      </c>
      <c r="C6" s="84">
        <f>'BAR BB| Open rates'!C6*0.85</f>
        <v>23715</v>
      </c>
      <c r="D6" s="84">
        <f>'BAR BB| Open rates'!D6*0.85</f>
        <v>23715</v>
      </c>
      <c r="E6" s="84">
        <f>'BAR BB| Open rates'!E6*0.85</f>
        <v>23715</v>
      </c>
      <c r="F6" s="84">
        <f>'BAR BB| Open rates'!F6*0.85</f>
        <v>23715</v>
      </c>
      <c r="G6" s="84">
        <f>'BAR BB| Open rates'!G6*0.85</f>
        <v>23715</v>
      </c>
      <c r="H6" s="84">
        <f>'BAR BB| Open rates'!H6*0.85</f>
        <v>20315</v>
      </c>
      <c r="I6" s="84">
        <f>'BAR BB| Open rates'!I6*0.85</f>
        <v>19465</v>
      </c>
      <c r="J6" s="84">
        <f>'BAR BB| Open rates'!J6*0.85</f>
        <v>20315</v>
      </c>
      <c r="K6" s="84">
        <f>'BAR BB| Open rates'!K6*0.85</f>
        <v>20315</v>
      </c>
      <c r="L6" s="84">
        <f>'BAR BB| Open rates'!L6*0.85</f>
        <v>16065</v>
      </c>
      <c r="M6" s="84">
        <f>'BAR BB| Open rates'!M6*0.85</f>
        <v>18615</v>
      </c>
      <c r="N6" s="84">
        <f>'BAR BB| Open rates'!N6*0.85</f>
        <v>18615</v>
      </c>
      <c r="O6" s="84">
        <f>'BAR BB| Open rates'!O6*0.85</f>
        <v>13515</v>
      </c>
      <c r="P6" s="84">
        <f>'BAR BB| Open rates'!P6*0.85</f>
        <v>13515</v>
      </c>
      <c r="Q6" s="84">
        <f>'BAR BB| Open rates'!Q6*0.85</f>
        <v>10115</v>
      </c>
      <c r="R6" s="84">
        <f>'BAR BB| Open rates'!R6*0.85</f>
        <v>10115</v>
      </c>
      <c r="S6" s="84">
        <f>'BAR BB| Open rates'!S6*0.85</f>
        <v>7735</v>
      </c>
      <c r="T6" s="84">
        <f>'BAR BB| Open rates'!T6*0.85</f>
        <v>10115</v>
      </c>
      <c r="U6" s="84">
        <f>'BAR BB| Open rates'!U6*0.85</f>
        <v>7735</v>
      </c>
      <c r="V6" s="84">
        <f>'BAR BB| Open rates'!V6*0.85</f>
        <v>6715</v>
      </c>
      <c r="W6" s="84">
        <f>'BAR BB| Open rates'!W6*0.85</f>
        <v>6715</v>
      </c>
      <c r="X6" s="84">
        <f>'BAR BB| Open rates'!X6*0.85</f>
        <v>4760</v>
      </c>
      <c r="Y6" s="84">
        <f>'BAR BB| Open rates'!Y6*0.85</f>
        <v>5610</v>
      </c>
      <c r="Z6" s="84">
        <f>'BAR BB| Open rates'!Z6*0.85</f>
        <v>4760</v>
      </c>
      <c r="AA6" s="84">
        <f>'BAR BB| Open rates'!AA6*0.85</f>
        <v>5610</v>
      </c>
      <c r="AB6" s="84">
        <f>'BAR BB| Open rates'!AB6*0.85</f>
        <v>4760</v>
      </c>
      <c r="AC6" s="84">
        <f>'BAR BB| Open rates'!AC6*0.85</f>
        <v>4760</v>
      </c>
      <c r="AD6" s="84">
        <f>'BAR BB| Open rates'!AD6*0.85</f>
        <v>5015</v>
      </c>
      <c r="AE6" s="84">
        <f>'BAR BB| Open rates'!AE6*0.85</f>
        <v>5950</v>
      </c>
      <c r="AF6" s="84">
        <f>'BAR BB| Open rates'!AF6*0.85</f>
        <v>4760</v>
      </c>
      <c r="AG6" s="84">
        <f>'BAR BB| Open rates'!AG6*0.85</f>
        <v>5950</v>
      </c>
      <c r="AH6" s="84">
        <f>'BAR BB| Open rates'!AH6*0.85</f>
        <v>4760</v>
      </c>
      <c r="AI6" s="84">
        <f>'BAR BB| Open rates'!AI6*0.85</f>
        <v>5610</v>
      </c>
      <c r="AJ6" s="84">
        <f>'BAR BB| Open rates'!AJ6*0.85</f>
        <v>4760</v>
      </c>
      <c r="AK6" s="84">
        <f>'BAR BB| Open rates'!AK6*0.85</f>
        <v>5610</v>
      </c>
      <c r="AL6" s="84">
        <f>'BAR BB| Open rates'!AL6*0.85</f>
        <v>4760</v>
      </c>
      <c r="AM6" s="84">
        <f>'BAR BB| Open rates'!AM6*0.85</f>
        <v>7735</v>
      </c>
      <c r="AN6" s="84">
        <f>'BAR BB| Open rates'!AN6*0.85</f>
        <v>7735</v>
      </c>
      <c r="AO6" s="84">
        <f>'BAR BB| Open rates'!AO6*0.85</f>
        <v>5950</v>
      </c>
      <c r="AP6" s="84">
        <f>'BAR BB| Open rates'!AP6*0.85</f>
        <v>7735</v>
      </c>
      <c r="AQ6" s="84">
        <f>'BAR BB| Open rates'!AQ6*0.85</f>
        <v>5950</v>
      </c>
      <c r="AR6" s="84">
        <f>'BAR BB| Open rates'!AR6*0.85</f>
        <v>5950</v>
      </c>
      <c r="AS6" s="84">
        <f>'BAR BB| Open rates'!AS6*0.85</f>
        <v>5100</v>
      </c>
      <c r="AT6" s="84">
        <f>'BAR BB| Open rates'!AT6*0.85</f>
        <v>11815</v>
      </c>
      <c r="AU6" s="84">
        <f>'BAR BB| Open rates'!AU6*0.85</f>
        <v>5100</v>
      </c>
      <c r="AV6" s="84">
        <f>'BAR BB| Open rates'!AV6*0.85</f>
        <v>11815</v>
      </c>
      <c r="AW6" s="84">
        <f>'BAR BB| Open rates'!AW6*0.85</f>
        <v>11815</v>
      </c>
      <c r="AX6" s="84">
        <f>'BAR BB| Open rates'!AX6*0.85</f>
        <v>10115</v>
      </c>
      <c r="AY6" s="84">
        <f>'BAR BB| Open rates'!AY6*0.85</f>
        <v>10115</v>
      </c>
      <c r="AZ6" s="84">
        <f>'BAR BB| Open rates'!AZ6*0.85</f>
        <v>10115</v>
      </c>
      <c r="BA6" s="84">
        <f>'BAR BB| Open rates'!BA6*0.85</f>
        <v>10115</v>
      </c>
      <c r="BB6" s="84">
        <f>'BAR BB| Open rates'!BB6*0.85</f>
        <v>10115</v>
      </c>
      <c r="BC6" s="84">
        <f>'BAR BB| Open rates'!BC6*0.85</f>
        <v>10115</v>
      </c>
      <c r="BD6" s="84">
        <f>'BAR BB| Open rates'!BD6*0.85</f>
        <v>10115</v>
      </c>
      <c r="BE6" s="84">
        <f>'BAR BB| Open rates'!BE6*0.85</f>
        <v>10115</v>
      </c>
      <c r="BF6" s="84">
        <f>'BAR BB| Open rates'!BF6*0.85</f>
        <v>10115</v>
      </c>
      <c r="BG6" s="84">
        <f>'BAR BB| Open rates'!BG6*0.85</f>
        <v>9265</v>
      </c>
      <c r="BH6" s="84">
        <f>'BAR BB| Open rates'!BH6*0.85</f>
        <v>9265</v>
      </c>
      <c r="BI6" s="84">
        <f>'BAR BB| Open rates'!BI6*0.85</f>
        <v>9265</v>
      </c>
    </row>
    <row r="7" spans="1:61" s="14" customFormat="1" ht="12" customHeight="1" x14ac:dyDescent="0.2">
      <c r="A7" s="42">
        <v>2</v>
      </c>
      <c r="B7" s="84">
        <f>'BAR BB| Open rates'!B7*0.85</f>
        <v>24990</v>
      </c>
      <c r="C7" s="84">
        <f>'BAR BB| Open rates'!C7*0.85</f>
        <v>24990</v>
      </c>
      <c r="D7" s="84">
        <f>'BAR BB| Open rates'!D7*0.85</f>
        <v>24990</v>
      </c>
      <c r="E7" s="84">
        <f>'BAR BB| Open rates'!E7*0.85</f>
        <v>24990</v>
      </c>
      <c r="F7" s="84">
        <f>'BAR BB| Open rates'!F7*0.85</f>
        <v>24990</v>
      </c>
      <c r="G7" s="84">
        <f>'BAR BB| Open rates'!G7*0.85</f>
        <v>24990</v>
      </c>
      <c r="H7" s="84">
        <f>'BAR BB| Open rates'!H7*0.85</f>
        <v>21590</v>
      </c>
      <c r="I7" s="84">
        <f>'BAR BB| Open rates'!I7*0.85</f>
        <v>20740</v>
      </c>
      <c r="J7" s="84">
        <f>'BAR BB| Open rates'!J7*0.85</f>
        <v>21590</v>
      </c>
      <c r="K7" s="84">
        <f>'BAR BB| Open rates'!K7*0.85</f>
        <v>21590</v>
      </c>
      <c r="L7" s="84">
        <f>'BAR BB| Open rates'!L7*0.85</f>
        <v>17340</v>
      </c>
      <c r="M7" s="84">
        <f>'BAR BB| Open rates'!M7*0.85</f>
        <v>19890</v>
      </c>
      <c r="N7" s="84">
        <f>'BAR BB| Open rates'!N7*0.85</f>
        <v>19890</v>
      </c>
      <c r="O7" s="84">
        <f>'BAR BB| Open rates'!O7*0.85</f>
        <v>14790</v>
      </c>
      <c r="P7" s="84">
        <f>'BAR BB| Open rates'!P7*0.85</f>
        <v>14790</v>
      </c>
      <c r="Q7" s="84">
        <f>'BAR BB| Open rates'!Q7*0.85</f>
        <v>11390</v>
      </c>
      <c r="R7" s="84">
        <f>'BAR BB| Open rates'!R7*0.85</f>
        <v>11390</v>
      </c>
      <c r="S7" s="84">
        <f>'BAR BB| Open rates'!S7*0.85</f>
        <v>9010</v>
      </c>
      <c r="T7" s="84">
        <f>'BAR BB| Open rates'!T7*0.85</f>
        <v>11390</v>
      </c>
      <c r="U7" s="84">
        <f>'BAR BB| Open rates'!U7*0.85</f>
        <v>9010</v>
      </c>
      <c r="V7" s="84">
        <f>'BAR BB| Open rates'!V7*0.85</f>
        <v>7990</v>
      </c>
      <c r="W7" s="84">
        <f>'BAR BB| Open rates'!W7*0.85</f>
        <v>7990</v>
      </c>
      <c r="X7" s="84">
        <f>'BAR BB| Open rates'!X7*0.85</f>
        <v>6035</v>
      </c>
      <c r="Y7" s="84">
        <f>'BAR BB| Open rates'!Y7*0.85</f>
        <v>6885</v>
      </c>
      <c r="Z7" s="84">
        <f>'BAR BB| Open rates'!Z7*0.85</f>
        <v>6035</v>
      </c>
      <c r="AA7" s="84">
        <f>'BAR BB| Open rates'!AA7*0.85</f>
        <v>6885</v>
      </c>
      <c r="AB7" s="84">
        <f>'BAR BB| Open rates'!AB7*0.85</f>
        <v>6035</v>
      </c>
      <c r="AC7" s="84">
        <f>'BAR BB| Open rates'!AC7*0.85</f>
        <v>6035</v>
      </c>
      <c r="AD7" s="84">
        <f>'BAR BB| Open rates'!AD7*0.85</f>
        <v>6290</v>
      </c>
      <c r="AE7" s="84">
        <f>'BAR BB| Open rates'!AE7*0.85</f>
        <v>7225</v>
      </c>
      <c r="AF7" s="84">
        <f>'BAR BB| Open rates'!AF7*0.85</f>
        <v>6035</v>
      </c>
      <c r="AG7" s="84">
        <f>'BAR BB| Open rates'!AG7*0.85</f>
        <v>7225</v>
      </c>
      <c r="AH7" s="84">
        <f>'BAR BB| Open rates'!AH7*0.85</f>
        <v>6035</v>
      </c>
      <c r="AI7" s="84">
        <f>'BAR BB| Open rates'!AI7*0.85</f>
        <v>6885</v>
      </c>
      <c r="AJ7" s="84">
        <f>'BAR BB| Open rates'!AJ7*0.85</f>
        <v>6035</v>
      </c>
      <c r="AK7" s="84">
        <f>'BAR BB| Open rates'!AK7*0.85</f>
        <v>6885</v>
      </c>
      <c r="AL7" s="84">
        <f>'BAR BB| Open rates'!AL7*0.85</f>
        <v>6035</v>
      </c>
      <c r="AM7" s="84">
        <f>'BAR BB| Open rates'!AM7*0.85</f>
        <v>9010</v>
      </c>
      <c r="AN7" s="84">
        <f>'BAR BB| Open rates'!AN7*0.85</f>
        <v>9010</v>
      </c>
      <c r="AO7" s="84">
        <f>'BAR BB| Open rates'!AO7*0.85</f>
        <v>7225</v>
      </c>
      <c r="AP7" s="84">
        <f>'BAR BB| Open rates'!AP7*0.85</f>
        <v>9010</v>
      </c>
      <c r="AQ7" s="84">
        <f>'BAR BB| Open rates'!AQ7*0.85</f>
        <v>7225</v>
      </c>
      <c r="AR7" s="84">
        <f>'BAR BB| Open rates'!AR7*0.85</f>
        <v>7225</v>
      </c>
      <c r="AS7" s="84">
        <f>'BAR BB| Open rates'!AS7*0.85</f>
        <v>6375</v>
      </c>
      <c r="AT7" s="84">
        <f>'BAR BB| Open rates'!AT7*0.85</f>
        <v>13090</v>
      </c>
      <c r="AU7" s="84">
        <f>'BAR BB| Open rates'!AU7*0.85</f>
        <v>6375</v>
      </c>
      <c r="AV7" s="84">
        <f>'BAR BB| Open rates'!AV7*0.85</f>
        <v>13090</v>
      </c>
      <c r="AW7" s="84">
        <f>'BAR BB| Open rates'!AW7*0.85</f>
        <v>13090</v>
      </c>
      <c r="AX7" s="84">
        <f>'BAR BB| Open rates'!AX7*0.85</f>
        <v>11390</v>
      </c>
      <c r="AY7" s="84">
        <f>'BAR BB| Open rates'!AY7*0.85</f>
        <v>11390</v>
      </c>
      <c r="AZ7" s="84">
        <f>'BAR BB| Open rates'!AZ7*0.85</f>
        <v>11390</v>
      </c>
      <c r="BA7" s="84">
        <f>'BAR BB| Open rates'!BA7*0.85</f>
        <v>11390</v>
      </c>
      <c r="BB7" s="84">
        <f>'BAR BB| Open rates'!BB7*0.85</f>
        <v>11390</v>
      </c>
      <c r="BC7" s="84">
        <f>'BAR BB| Open rates'!BC7*0.85</f>
        <v>11390</v>
      </c>
      <c r="BD7" s="84">
        <f>'BAR BB| Open rates'!BD7*0.85</f>
        <v>11390</v>
      </c>
      <c r="BE7" s="84">
        <f>'BAR BB| Open rates'!BE7*0.85</f>
        <v>11390</v>
      </c>
      <c r="BF7" s="84">
        <f>'BAR BB| Open rates'!BF7*0.85</f>
        <v>11390</v>
      </c>
      <c r="BG7" s="84">
        <f>'BAR BB| Open rates'!BG7*0.85</f>
        <v>10540</v>
      </c>
      <c r="BH7" s="84">
        <f>'BAR BB| Open rates'!BH7*0.85</f>
        <v>10540</v>
      </c>
      <c r="BI7" s="84">
        <f>'BAR BB| Open rates'!BI7*0.85</f>
        <v>10540</v>
      </c>
    </row>
    <row r="8" spans="1:6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row>
    <row r="9" spans="1:61" s="14" customFormat="1" ht="12" customHeight="1" x14ac:dyDescent="0.2">
      <c r="A9" s="149">
        <v>1</v>
      </c>
      <c r="B9" s="84">
        <f>'BAR BB| Open rates'!B9*0.85</f>
        <v>28815</v>
      </c>
      <c r="C9" s="84">
        <f>'BAR BB| Open rates'!C9*0.85</f>
        <v>28815</v>
      </c>
      <c r="D9" s="84">
        <f>'BAR BB| Open rates'!D9*0.85</f>
        <v>28815</v>
      </c>
      <c r="E9" s="84">
        <f>'BAR BB| Open rates'!E9*0.85</f>
        <v>28815</v>
      </c>
      <c r="F9" s="84">
        <f>'BAR BB| Open rates'!F9*0.85</f>
        <v>28815</v>
      </c>
      <c r="G9" s="84">
        <f>'BAR BB| Open rates'!G9*0.85</f>
        <v>28815</v>
      </c>
      <c r="H9" s="84">
        <f>'BAR BB| Open rates'!H9*0.85</f>
        <v>25415</v>
      </c>
      <c r="I9" s="84">
        <f>'BAR BB| Open rates'!I9*0.85</f>
        <v>24565</v>
      </c>
      <c r="J9" s="84">
        <f>'BAR BB| Open rates'!J9*0.85</f>
        <v>25415</v>
      </c>
      <c r="K9" s="84">
        <f>'BAR BB| Open rates'!K9*0.85</f>
        <v>23715</v>
      </c>
      <c r="L9" s="84">
        <f>'BAR BB| Open rates'!L9*0.85</f>
        <v>19465</v>
      </c>
      <c r="M9" s="84">
        <f>'BAR BB| Open rates'!M9*0.85</f>
        <v>22015</v>
      </c>
      <c r="N9" s="84">
        <f>'BAR BB| Open rates'!N9*0.85</f>
        <v>22015</v>
      </c>
      <c r="O9" s="84">
        <f>'BAR BB| Open rates'!O9*0.85</f>
        <v>16915</v>
      </c>
      <c r="P9" s="84">
        <f>'BAR BB| Open rates'!P9*0.85</f>
        <v>16915</v>
      </c>
      <c r="Q9" s="84">
        <f>'BAR BB| Open rates'!Q9*0.85</f>
        <v>13515</v>
      </c>
      <c r="R9" s="84">
        <f>'BAR BB| Open rates'!R9*0.85</f>
        <v>13515</v>
      </c>
      <c r="S9" s="84">
        <f>'BAR BB| Open rates'!S9*0.85</f>
        <v>11135</v>
      </c>
      <c r="T9" s="84">
        <f>'BAR BB| Open rates'!T9*0.85</f>
        <v>13515</v>
      </c>
      <c r="U9" s="84">
        <f>'BAR BB| Open rates'!U9*0.85</f>
        <v>11135</v>
      </c>
      <c r="V9" s="84">
        <f>'BAR BB| Open rates'!V9*0.85</f>
        <v>10115</v>
      </c>
      <c r="W9" s="84">
        <f>'BAR BB| Open rates'!W9*0.85</f>
        <v>8415</v>
      </c>
      <c r="X9" s="84">
        <f>'BAR BB| Open rates'!X9*0.85</f>
        <v>6460</v>
      </c>
      <c r="Y9" s="84">
        <f>'BAR BB| Open rates'!Y9*0.85</f>
        <v>7310</v>
      </c>
      <c r="Z9" s="84">
        <f>'BAR BB| Open rates'!Z9*0.85</f>
        <v>6460</v>
      </c>
      <c r="AA9" s="84">
        <f>'BAR BB| Open rates'!AA9*0.85</f>
        <v>7310</v>
      </c>
      <c r="AB9" s="84">
        <f>'BAR BB| Open rates'!AB9*0.85</f>
        <v>6460</v>
      </c>
      <c r="AC9" s="84">
        <f>'BAR BB| Open rates'!AC9*0.85</f>
        <v>6460</v>
      </c>
      <c r="AD9" s="84">
        <f>'BAR BB| Open rates'!AD9*0.85</f>
        <v>6715</v>
      </c>
      <c r="AE9" s="84">
        <f>'BAR BB| Open rates'!AE9*0.85</f>
        <v>7650</v>
      </c>
      <c r="AF9" s="84">
        <f>'BAR BB| Open rates'!AF9*0.85</f>
        <v>6460</v>
      </c>
      <c r="AG9" s="84">
        <f>'BAR BB| Open rates'!AG9*0.85</f>
        <v>7650</v>
      </c>
      <c r="AH9" s="84">
        <f>'BAR BB| Open rates'!AH9*0.85</f>
        <v>6460</v>
      </c>
      <c r="AI9" s="84">
        <f>'BAR BB| Open rates'!AI9*0.85</f>
        <v>7310</v>
      </c>
      <c r="AJ9" s="84">
        <f>'BAR BB| Open rates'!AJ9*0.85</f>
        <v>6460</v>
      </c>
      <c r="AK9" s="84">
        <f>'BAR BB| Open rates'!AK9*0.85</f>
        <v>7310</v>
      </c>
      <c r="AL9" s="84">
        <f>'BAR BB| Open rates'!AL9*0.85</f>
        <v>6460</v>
      </c>
      <c r="AM9" s="84">
        <f>'BAR BB| Open rates'!AM9*0.85</f>
        <v>9435</v>
      </c>
      <c r="AN9" s="84">
        <f>'BAR BB| Open rates'!AN9*0.85</f>
        <v>9435</v>
      </c>
      <c r="AO9" s="84">
        <f>'BAR BB| Open rates'!AO9*0.85</f>
        <v>7650</v>
      </c>
      <c r="AP9" s="84">
        <f>'BAR BB| Open rates'!AP9*0.85</f>
        <v>9435</v>
      </c>
      <c r="AQ9" s="84">
        <f>'BAR BB| Open rates'!AQ9*0.85</f>
        <v>7650</v>
      </c>
      <c r="AR9" s="84">
        <f>'BAR BB| Open rates'!AR9*0.85</f>
        <v>7650</v>
      </c>
      <c r="AS9" s="84">
        <f>'BAR BB| Open rates'!AS9*0.85</f>
        <v>6800</v>
      </c>
      <c r="AT9" s="84">
        <f>'BAR BB| Open rates'!AT9*0.85</f>
        <v>13515</v>
      </c>
      <c r="AU9" s="84">
        <f>'BAR BB| Open rates'!AU9*0.85</f>
        <v>6800</v>
      </c>
      <c r="AV9" s="84">
        <f>'BAR BB| Open rates'!AV9*0.85</f>
        <v>13515</v>
      </c>
      <c r="AW9" s="84">
        <f>'BAR BB| Open rates'!AW9*0.85</f>
        <v>13515</v>
      </c>
      <c r="AX9" s="84">
        <f>'BAR BB| Open rates'!AX9*0.85</f>
        <v>11815</v>
      </c>
      <c r="AY9" s="84">
        <f>'BAR BB| Open rates'!AY9*0.85</f>
        <v>11815</v>
      </c>
      <c r="AZ9" s="84">
        <f>'BAR BB| Open rates'!AZ9*0.85</f>
        <v>11815</v>
      </c>
      <c r="BA9" s="84">
        <f>'BAR BB| Open rates'!BA9*0.85</f>
        <v>11815</v>
      </c>
      <c r="BB9" s="84">
        <f>'BAR BB| Open rates'!BB9*0.85</f>
        <v>11815</v>
      </c>
      <c r="BC9" s="84">
        <f>'BAR BB| Open rates'!BC9*0.85</f>
        <v>11815</v>
      </c>
      <c r="BD9" s="84">
        <f>'BAR BB| Open rates'!BD9*0.85</f>
        <v>11815</v>
      </c>
      <c r="BE9" s="84">
        <f>'BAR BB| Open rates'!BE9*0.85</f>
        <v>11815</v>
      </c>
      <c r="BF9" s="84">
        <f>'BAR BB| Open rates'!BF9*0.85</f>
        <v>11815</v>
      </c>
      <c r="BG9" s="84">
        <f>'BAR BB| Open rates'!BG9*0.85</f>
        <v>10965</v>
      </c>
      <c r="BH9" s="84">
        <f>'BAR BB| Open rates'!BH9*0.85</f>
        <v>10965</v>
      </c>
      <c r="BI9" s="84">
        <f>'BAR BB| Open rates'!BI9*0.85</f>
        <v>10965</v>
      </c>
    </row>
    <row r="10" spans="1:61" s="14" customFormat="1" ht="12" customHeight="1" x14ac:dyDescent="0.2">
      <c r="A10" s="149">
        <v>2</v>
      </c>
      <c r="B10" s="84">
        <f>'BAR BB| Open rates'!B10*0.85</f>
        <v>30090</v>
      </c>
      <c r="C10" s="84">
        <f>'BAR BB| Open rates'!C10*0.85</f>
        <v>30090</v>
      </c>
      <c r="D10" s="84">
        <f>'BAR BB| Open rates'!D10*0.85</f>
        <v>30090</v>
      </c>
      <c r="E10" s="84">
        <f>'BAR BB| Open rates'!E10*0.85</f>
        <v>30090</v>
      </c>
      <c r="F10" s="84">
        <f>'BAR BB| Open rates'!F10*0.85</f>
        <v>30090</v>
      </c>
      <c r="G10" s="84">
        <f>'BAR BB| Open rates'!G10*0.85</f>
        <v>30090</v>
      </c>
      <c r="H10" s="84">
        <f>'BAR BB| Open rates'!H10*0.85</f>
        <v>26690</v>
      </c>
      <c r="I10" s="84">
        <f>'BAR BB| Open rates'!I10*0.85</f>
        <v>25840</v>
      </c>
      <c r="J10" s="84">
        <f>'BAR BB| Open rates'!J10*0.85</f>
        <v>26690</v>
      </c>
      <c r="K10" s="84">
        <f>'BAR BB| Open rates'!K10*0.85</f>
        <v>24990</v>
      </c>
      <c r="L10" s="84">
        <f>'BAR BB| Open rates'!L10*0.85</f>
        <v>20740</v>
      </c>
      <c r="M10" s="84">
        <f>'BAR BB| Open rates'!M10*0.85</f>
        <v>23290</v>
      </c>
      <c r="N10" s="84">
        <f>'BAR BB| Open rates'!N10*0.85</f>
        <v>23290</v>
      </c>
      <c r="O10" s="84">
        <f>'BAR BB| Open rates'!O10*0.85</f>
        <v>18190</v>
      </c>
      <c r="P10" s="84">
        <f>'BAR BB| Open rates'!P10*0.85</f>
        <v>18190</v>
      </c>
      <c r="Q10" s="84">
        <f>'BAR BB| Open rates'!Q10*0.85</f>
        <v>14790</v>
      </c>
      <c r="R10" s="84">
        <f>'BAR BB| Open rates'!R10*0.85</f>
        <v>14790</v>
      </c>
      <c r="S10" s="84">
        <f>'BAR BB| Open rates'!S10*0.85</f>
        <v>12410</v>
      </c>
      <c r="T10" s="84">
        <f>'BAR BB| Open rates'!T10*0.85</f>
        <v>14790</v>
      </c>
      <c r="U10" s="84">
        <f>'BAR BB| Open rates'!U10*0.85</f>
        <v>12410</v>
      </c>
      <c r="V10" s="84">
        <f>'BAR BB| Open rates'!V10*0.85</f>
        <v>11390</v>
      </c>
      <c r="W10" s="84">
        <f>'BAR BB| Open rates'!W10*0.85</f>
        <v>9690</v>
      </c>
      <c r="X10" s="84">
        <f>'BAR BB| Open rates'!X10*0.85</f>
        <v>7735</v>
      </c>
      <c r="Y10" s="84">
        <f>'BAR BB| Open rates'!Y10*0.85</f>
        <v>8585</v>
      </c>
      <c r="Z10" s="84">
        <f>'BAR BB| Open rates'!Z10*0.85</f>
        <v>7735</v>
      </c>
      <c r="AA10" s="84">
        <f>'BAR BB| Open rates'!AA10*0.85</f>
        <v>8585</v>
      </c>
      <c r="AB10" s="84">
        <f>'BAR BB| Open rates'!AB10*0.85</f>
        <v>7735</v>
      </c>
      <c r="AC10" s="84">
        <f>'BAR BB| Open rates'!AC10*0.85</f>
        <v>7735</v>
      </c>
      <c r="AD10" s="84">
        <f>'BAR BB| Open rates'!AD10*0.85</f>
        <v>7990</v>
      </c>
      <c r="AE10" s="84">
        <f>'BAR BB| Open rates'!AE10*0.85</f>
        <v>8925</v>
      </c>
      <c r="AF10" s="84">
        <f>'BAR BB| Open rates'!AF10*0.85</f>
        <v>7735</v>
      </c>
      <c r="AG10" s="84">
        <f>'BAR BB| Open rates'!AG10*0.85</f>
        <v>8925</v>
      </c>
      <c r="AH10" s="84">
        <f>'BAR BB| Open rates'!AH10*0.85</f>
        <v>7735</v>
      </c>
      <c r="AI10" s="84">
        <f>'BAR BB| Open rates'!AI10*0.85</f>
        <v>8585</v>
      </c>
      <c r="AJ10" s="84">
        <f>'BAR BB| Open rates'!AJ10*0.85</f>
        <v>7735</v>
      </c>
      <c r="AK10" s="84">
        <f>'BAR BB| Open rates'!AK10*0.85</f>
        <v>8585</v>
      </c>
      <c r="AL10" s="84">
        <f>'BAR BB| Open rates'!AL10*0.85</f>
        <v>7735</v>
      </c>
      <c r="AM10" s="84">
        <f>'BAR BB| Open rates'!AM10*0.85</f>
        <v>10710</v>
      </c>
      <c r="AN10" s="84">
        <f>'BAR BB| Open rates'!AN10*0.85</f>
        <v>10710</v>
      </c>
      <c r="AO10" s="84">
        <f>'BAR BB| Open rates'!AO10*0.85</f>
        <v>8925</v>
      </c>
      <c r="AP10" s="84">
        <f>'BAR BB| Open rates'!AP10*0.85</f>
        <v>10710</v>
      </c>
      <c r="AQ10" s="84">
        <f>'BAR BB| Open rates'!AQ10*0.85</f>
        <v>8925</v>
      </c>
      <c r="AR10" s="84">
        <f>'BAR BB| Open rates'!AR10*0.85</f>
        <v>8925</v>
      </c>
      <c r="AS10" s="84">
        <f>'BAR BB| Open rates'!AS10*0.85</f>
        <v>8075</v>
      </c>
      <c r="AT10" s="84">
        <f>'BAR BB| Open rates'!AT10*0.85</f>
        <v>14790</v>
      </c>
      <c r="AU10" s="84">
        <f>'BAR BB| Open rates'!AU10*0.85</f>
        <v>8075</v>
      </c>
      <c r="AV10" s="84">
        <f>'BAR BB| Open rates'!AV10*0.85</f>
        <v>14790</v>
      </c>
      <c r="AW10" s="84">
        <f>'BAR BB| Open rates'!AW10*0.85</f>
        <v>14790</v>
      </c>
      <c r="AX10" s="84">
        <f>'BAR BB| Open rates'!AX10*0.85</f>
        <v>13090</v>
      </c>
      <c r="AY10" s="84">
        <f>'BAR BB| Open rates'!AY10*0.85</f>
        <v>13090</v>
      </c>
      <c r="AZ10" s="84">
        <f>'BAR BB| Open rates'!AZ10*0.85</f>
        <v>13090</v>
      </c>
      <c r="BA10" s="84">
        <f>'BAR BB| Open rates'!BA10*0.85</f>
        <v>13090</v>
      </c>
      <c r="BB10" s="84">
        <f>'BAR BB| Open rates'!BB10*0.85</f>
        <v>13090</v>
      </c>
      <c r="BC10" s="84">
        <f>'BAR BB| Open rates'!BC10*0.85</f>
        <v>13090</v>
      </c>
      <c r="BD10" s="84">
        <f>'BAR BB| Open rates'!BD10*0.85</f>
        <v>13090</v>
      </c>
      <c r="BE10" s="84">
        <f>'BAR BB| Open rates'!BE10*0.85</f>
        <v>13090</v>
      </c>
      <c r="BF10" s="84">
        <f>'BAR BB| Open rates'!BF10*0.85</f>
        <v>13090</v>
      </c>
      <c r="BG10" s="84">
        <f>'BAR BB| Open rates'!BG10*0.85</f>
        <v>12240</v>
      </c>
      <c r="BH10" s="84">
        <f>'BAR BB| Open rates'!BH10*0.85</f>
        <v>12240</v>
      </c>
      <c r="BI10" s="84">
        <f>'BAR BB| Open rates'!BI10*0.85</f>
        <v>12240</v>
      </c>
    </row>
    <row r="11" spans="1:6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row>
    <row r="12" spans="1:61" s="14" customFormat="1" ht="12" customHeight="1" x14ac:dyDescent="0.2">
      <c r="A12" s="149">
        <v>1</v>
      </c>
      <c r="B12" s="84">
        <f>'BAR BB| Open rates'!B12*0.85</f>
        <v>31365</v>
      </c>
      <c r="C12" s="84">
        <f>'BAR BB| Open rates'!C12*0.85</f>
        <v>31365</v>
      </c>
      <c r="D12" s="84">
        <f>'BAR BB| Open rates'!D12*0.85</f>
        <v>31365</v>
      </c>
      <c r="E12" s="84">
        <f>'BAR BB| Open rates'!E12*0.85</f>
        <v>31365</v>
      </c>
      <c r="F12" s="84">
        <f>'BAR BB| Open rates'!F12*0.85</f>
        <v>31365</v>
      </c>
      <c r="G12" s="84">
        <f>'BAR BB| Open rates'!G12*0.85</f>
        <v>31365</v>
      </c>
      <c r="H12" s="84">
        <f>'BAR BB| Open rates'!H12*0.85</f>
        <v>27965</v>
      </c>
      <c r="I12" s="84">
        <f>'BAR BB| Open rates'!I12*0.85</f>
        <v>27115</v>
      </c>
      <c r="J12" s="84">
        <f>'BAR BB| Open rates'!J12*0.85</f>
        <v>27965</v>
      </c>
      <c r="K12" s="84">
        <f>'BAR BB| Open rates'!K12*0.85</f>
        <v>25925</v>
      </c>
      <c r="L12" s="84">
        <f>'BAR BB| Open rates'!L12*0.85</f>
        <v>21675</v>
      </c>
      <c r="M12" s="84">
        <f>'BAR BB| Open rates'!M12*0.85</f>
        <v>24225</v>
      </c>
      <c r="N12" s="84">
        <f>'BAR BB| Open rates'!N12*0.85</f>
        <v>24225</v>
      </c>
      <c r="O12" s="84">
        <f>'BAR BB| Open rates'!O12*0.85</f>
        <v>19125</v>
      </c>
      <c r="P12" s="84">
        <f>'BAR BB| Open rates'!P12*0.85</f>
        <v>19125</v>
      </c>
      <c r="Q12" s="84">
        <f>'BAR BB| Open rates'!Q12*0.85</f>
        <v>15725</v>
      </c>
      <c r="R12" s="84">
        <f>'BAR BB| Open rates'!R12*0.85</f>
        <v>15725</v>
      </c>
      <c r="S12" s="84">
        <f>'BAR BB| Open rates'!S12*0.85</f>
        <v>13345</v>
      </c>
      <c r="T12" s="84">
        <f>'BAR BB| Open rates'!T12*0.85</f>
        <v>15725</v>
      </c>
      <c r="U12" s="84">
        <f>'BAR BB| Open rates'!U12*0.85</f>
        <v>13345</v>
      </c>
      <c r="V12" s="84">
        <f>'BAR BB| Open rates'!V12*0.85</f>
        <v>12325</v>
      </c>
      <c r="W12" s="84">
        <f>'BAR BB| Open rates'!W12*0.85</f>
        <v>9265</v>
      </c>
      <c r="X12" s="84">
        <f>'BAR BB| Open rates'!X12*0.85</f>
        <v>7310</v>
      </c>
      <c r="Y12" s="84">
        <f>'BAR BB| Open rates'!Y12*0.85</f>
        <v>8160</v>
      </c>
      <c r="Z12" s="84">
        <f>'BAR BB| Open rates'!Z12*0.85</f>
        <v>7310</v>
      </c>
      <c r="AA12" s="84">
        <f>'BAR BB| Open rates'!AA12*0.85</f>
        <v>8160</v>
      </c>
      <c r="AB12" s="84">
        <f>'BAR BB| Open rates'!AB12*0.85</f>
        <v>7310</v>
      </c>
      <c r="AC12" s="84">
        <f>'BAR BB| Open rates'!AC12*0.85</f>
        <v>7310</v>
      </c>
      <c r="AD12" s="84">
        <f>'BAR BB| Open rates'!AD12*0.85</f>
        <v>7565</v>
      </c>
      <c r="AE12" s="84">
        <f>'BAR BB| Open rates'!AE12*0.85</f>
        <v>8500</v>
      </c>
      <c r="AF12" s="84">
        <f>'BAR BB| Open rates'!AF12*0.85</f>
        <v>7310</v>
      </c>
      <c r="AG12" s="84">
        <f>'BAR BB| Open rates'!AG12*0.85</f>
        <v>8500</v>
      </c>
      <c r="AH12" s="84">
        <f>'BAR BB| Open rates'!AH12*0.85</f>
        <v>7310</v>
      </c>
      <c r="AI12" s="84">
        <f>'BAR BB| Open rates'!AI12*0.85</f>
        <v>8160</v>
      </c>
      <c r="AJ12" s="84">
        <f>'BAR BB| Open rates'!AJ12*0.85</f>
        <v>7310</v>
      </c>
      <c r="AK12" s="84">
        <f>'BAR BB| Open rates'!AK12*0.85</f>
        <v>8160</v>
      </c>
      <c r="AL12" s="84">
        <f>'BAR BB| Open rates'!AL12*0.85</f>
        <v>7310</v>
      </c>
      <c r="AM12" s="84">
        <f>'BAR BB| Open rates'!AM12*0.85</f>
        <v>10285</v>
      </c>
      <c r="AN12" s="84">
        <f>'BAR BB| Open rates'!AN12*0.85</f>
        <v>10285</v>
      </c>
      <c r="AO12" s="84">
        <f>'BAR BB| Open rates'!AO12*0.85</f>
        <v>8500</v>
      </c>
      <c r="AP12" s="84">
        <f>'BAR BB| Open rates'!AP12*0.85</f>
        <v>10285</v>
      </c>
      <c r="AQ12" s="84">
        <f>'BAR BB| Open rates'!AQ12*0.85</f>
        <v>8500</v>
      </c>
      <c r="AR12" s="84">
        <f>'BAR BB| Open rates'!AR12*0.85</f>
        <v>8500</v>
      </c>
      <c r="AS12" s="84">
        <f>'BAR BB| Open rates'!AS12*0.85</f>
        <v>7650</v>
      </c>
      <c r="AT12" s="84">
        <f>'BAR BB| Open rates'!AT12*0.85</f>
        <v>14365</v>
      </c>
      <c r="AU12" s="84">
        <f>'BAR BB| Open rates'!AU12*0.85</f>
        <v>7650</v>
      </c>
      <c r="AV12" s="84">
        <f>'BAR BB| Open rates'!AV12*0.85</f>
        <v>14365</v>
      </c>
      <c r="AW12" s="84">
        <f>'BAR BB| Open rates'!AW12*0.85</f>
        <v>14365</v>
      </c>
      <c r="AX12" s="84">
        <f>'BAR BB| Open rates'!AX12*0.85</f>
        <v>12665</v>
      </c>
      <c r="AY12" s="84">
        <f>'BAR BB| Open rates'!AY12*0.85</f>
        <v>12665</v>
      </c>
      <c r="AZ12" s="84">
        <f>'BAR BB| Open rates'!AZ12*0.85</f>
        <v>12665</v>
      </c>
      <c r="BA12" s="84">
        <f>'BAR BB| Open rates'!BA12*0.85</f>
        <v>12665</v>
      </c>
      <c r="BB12" s="84">
        <f>'BAR BB| Open rates'!BB12*0.85</f>
        <v>12665</v>
      </c>
      <c r="BC12" s="84">
        <f>'BAR BB| Open rates'!BC12*0.85</f>
        <v>12665</v>
      </c>
      <c r="BD12" s="84">
        <f>'BAR BB| Open rates'!BD12*0.85</f>
        <v>12665</v>
      </c>
      <c r="BE12" s="84">
        <f>'BAR BB| Open rates'!BE12*0.85</f>
        <v>12665</v>
      </c>
      <c r="BF12" s="84">
        <f>'BAR BB| Open rates'!BF12*0.85</f>
        <v>12665</v>
      </c>
      <c r="BG12" s="84">
        <f>'BAR BB| Open rates'!BG12*0.85</f>
        <v>11815</v>
      </c>
      <c r="BH12" s="84">
        <f>'BAR BB| Open rates'!BH12*0.85</f>
        <v>11815</v>
      </c>
      <c r="BI12" s="84">
        <f>'BAR BB| Open rates'!BI12*0.85</f>
        <v>11815</v>
      </c>
    </row>
    <row r="13" spans="1:61" s="14" customFormat="1" ht="12" customHeight="1" x14ac:dyDescent="0.2">
      <c r="A13" s="149">
        <v>2</v>
      </c>
      <c r="B13" s="84">
        <f>'BAR BB| Open rates'!B13*0.85</f>
        <v>32640</v>
      </c>
      <c r="C13" s="84">
        <f>'BAR BB| Open rates'!C13*0.85</f>
        <v>32640</v>
      </c>
      <c r="D13" s="84">
        <f>'BAR BB| Open rates'!D13*0.85</f>
        <v>32640</v>
      </c>
      <c r="E13" s="84">
        <f>'BAR BB| Open rates'!E13*0.85</f>
        <v>32640</v>
      </c>
      <c r="F13" s="84">
        <f>'BAR BB| Open rates'!F13*0.85</f>
        <v>32640</v>
      </c>
      <c r="G13" s="84">
        <f>'BAR BB| Open rates'!G13*0.85</f>
        <v>32640</v>
      </c>
      <c r="H13" s="84">
        <f>'BAR BB| Open rates'!H13*0.85</f>
        <v>29240</v>
      </c>
      <c r="I13" s="84">
        <f>'BAR BB| Open rates'!I13*0.85</f>
        <v>28390</v>
      </c>
      <c r="J13" s="84">
        <f>'BAR BB| Open rates'!J13*0.85</f>
        <v>29240</v>
      </c>
      <c r="K13" s="84">
        <f>'BAR BB| Open rates'!K13*0.85</f>
        <v>27200</v>
      </c>
      <c r="L13" s="84">
        <f>'BAR BB| Open rates'!L13*0.85</f>
        <v>22950</v>
      </c>
      <c r="M13" s="84">
        <f>'BAR BB| Open rates'!M13*0.85</f>
        <v>25500</v>
      </c>
      <c r="N13" s="84">
        <f>'BAR BB| Open rates'!N13*0.85</f>
        <v>25500</v>
      </c>
      <c r="O13" s="84">
        <f>'BAR BB| Open rates'!O13*0.85</f>
        <v>20400</v>
      </c>
      <c r="P13" s="84">
        <f>'BAR BB| Open rates'!P13*0.85</f>
        <v>20400</v>
      </c>
      <c r="Q13" s="84">
        <f>'BAR BB| Open rates'!Q13*0.85</f>
        <v>17000</v>
      </c>
      <c r="R13" s="84">
        <f>'BAR BB| Open rates'!R13*0.85</f>
        <v>17000</v>
      </c>
      <c r="S13" s="84">
        <f>'BAR BB| Open rates'!S13*0.85</f>
        <v>14620</v>
      </c>
      <c r="T13" s="84">
        <f>'BAR BB| Open rates'!T13*0.85</f>
        <v>17000</v>
      </c>
      <c r="U13" s="84">
        <f>'BAR BB| Open rates'!U13*0.85</f>
        <v>14620</v>
      </c>
      <c r="V13" s="84">
        <f>'BAR BB| Open rates'!V13*0.85</f>
        <v>13600</v>
      </c>
      <c r="W13" s="84">
        <f>'BAR BB| Open rates'!W13*0.85</f>
        <v>10540</v>
      </c>
      <c r="X13" s="84">
        <f>'BAR BB| Open rates'!X13*0.85</f>
        <v>8585</v>
      </c>
      <c r="Y13" s="84">
        <f>'BAR BB| Open rates'!Y13*0.85</f>
        <v>9435</v>
      </c>
      <c r="Z13" s="84">
        <f>'BAR BB| Open rates'!Z13*0.85</f>
        <v>8585</v>
      </c>
      <c r="AA13" s="84">
        <f>'BAR BB| Open rates'!AA13*0.85</f>
        <v>9435</v>
      </c>
      <c r="AB13" s="84">
        <f>'BAR BB| Open rates'!AB13*0.85</f>
        <v>8585</v>
      </c>
      <c r="AC13" s="84">
        <f>'BAR BB| Open rates'!AC13*0.85</f>
        <v>8585</v>
      </c>
      <c r="AD13" s="84">
        <f>'BAR BB| Open rates'!AD13*0.85</f>
        <v>8840</v>
      </c>
      <c r="AE13" s="84">
        <f>'BAR BB| Open rates'!AE13*0.85</f>
        <v>9775</v>
      </c>
      <c r="AF13" s="84">
        <f>'BAR BB| Open rates'!AF13*0.85</f>
        <v>8585</v>
      </c>
      <c r="AG13" s="84">
        <f>'BAR BB| Open rates'!AG13*0.85</f>
        <v>9775</v>
      </c>
      <c r="AH13" s="84">
        <f>'BAR BB| Open rates'!AH13*0.85</f>
        <v>8585</v>
      </c>
      <c r="AI13" s="84">
        <f>'BAR BB| Open rates'!AI13*0.85</f>
        <v>9435</v>
      </c>
      <c r="AJ13" s="84">
        <f>'BAR BB| Open rates'!AJ13*0.85</f>
        <v>8585</v>
      </c>
      <c r="AK13" s="84">
        <f>'BAR BB| Open rates'!AK13*0.85</f>
        <v>9435</v>
      </c>
      <c r="AL13" s="84">
        <f>'BAR BB| Open rates'!AL13*0.85</f>
        <v>8585</v>
      </c>
      <c r="AM13" s="84">
        <f>'BAR BB| Open rates'!AM13*0.85</f>
        <v>11560</v>
      </c>
      <c r="AN13" s="84">
        <f>'BAR BB| Open rates'!AN13*0.85</f>
        <v>11560</v>
      </c>
      <c r="AO13" s="84">
        <f>'BAR BB| Open rates'!AO13*0.85</f>
        <v>9775</v>
      </c>
      <c r="AP13" s="84">
        <f>'BAR BB| Open rates'!AP13*0.85</f>
        <v>11560</v>
      </c>
      <c r="AQ13" s="84">
        <f>'BAR BB| Open rates'!AQ13*0.85</f>
        <v>9775</v>
      </c>
      <c r="AR13" s="84">
        <f>'BAR BB| Open rates'!AR13*0.85</f>
        <v>9775</v>
      </c>
      <c r="AS13" s="84">
        <f>'BAR BB| Open rates'!AS13*0.85</f>
        <v>8925</v>
      </c>
      <c r="AT13" s="84">
        <f>'BAR BB| Open rates'!AT13*0.85</f>
        <v>15640</v>
      </c>
      <c r="AU13" s="84">
        <f>'BAR BB| Open rates'!AU13*0.85</f>
        <v>8925</v>
      </c>
      <c r="AV13" s="84">
        <f>'BAR BB| Open rates'!AV13*0.85</f>
        <v>15640</v>
      </c>
      <c r="AW13" s="84">
        <f>'BAR BB| Open rates'!AW13*0.85</f>
        <v>15640</v>
      </c>
      <c r="AX13" s="84">
        <f>'BAR BB| Open rates'!AX13*0.85</f>
        <v>13940</v>
      </c>
      <c r="AY13" s="84">
        <f>'BAR BB| Open rates'!AY13*0.85</f>
        <v>13940</v>
      </c>
      <c r="AZ13" s="84">
        <f>'BAR BB| Open rates'!AZ13*0.85</f>
        <v>13940</v>
      </c>
      <c r="BA13" s="84">
        <f>'BAR BB| Open rates'!BA13*0.85</f>
        <v>13940</v>
      </c>
      <c r="BB13" s="84">
        <f>'BAR BB| Open rates'!BB13*0.85</f>
        <v>13940</v>
      </c>
      <c r="BC13" s="84">
        <f>'BAR BB| Open rates'!BC13*0.85</f>
        <v>13940</v>
      </c>
      <c r="BD13" s="84">
        <f>'BAR BB| Open rates'!BD13*0.85</f>
        <v>13940</v>
      </c>
      <c r="BE13" s="84">
        <f>'BAR BB| Open rates'!BE13*0.85</f>
        <v>13940</v>
      </c>
      <c r="BF13" s="84">
        <f>'BAR BB| Open rates'!BF13*0.85</f>
        <v>13940</v>
      </c>
      <c r="BG13" s="84">
        <f>'BAR BB| Open rates'!BG13*0.85</f>
        <v>13090</v>
      </c>
      <c r="BH13" s="84">
        <f>'BAR BB| Open rates'!BH13*0.85</f>
        <v>13090</v>
      </c>
      <c r="BI13" s="84">
        <f>'BAR BB| Open rates'!BI13*0.85</f>
        <v>13090</v>
      </c>
    </row>
    <row r="14" spans="1:6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row>
    <row r="15" spans="1:61" s="14" customFormat="1" ht="12" customHeight="1" x14ac:dyDescent="0.2">
      <c r="A15" s="42">
        <v>1</v>
      </c>
      <c r="B15" s="84">
        <f>'BAR BB| Open rates'!B15*0.85</f>
        <v>33575</v>
      </c>
      <c r="C15" s="84">
        <f>'BAR BB| Open rates'!C15*0.85</f>
        <v>33575</v>
      </c>
      <c r="D15" s="84">
        <f>'BAR BB| Open rates'!D15*0.85</f>
        <v>33575</v>
      </c>
      <c r="E15" s="84">
        <f>'BAR BB| Open rates'!E15*0.85</f>
        <v>33575</v>
      </c>
      <c r="F15" s="84">
        <f>'BAR BB| Open rates'!F15*0.85</f>
        <v>33575</v>
      </c>
      <c r="G15" s="84">
        <f>'BAR BB| Open rates'!G15*0.85</f>
        <v>33575</v>
      </c>
      <c r="H15" s="84">
        <f>'BAR BB| Open rates'!H15*0.85</f>
        <v>30175</v>
      </c>
      <c r="I15" s="84">
        <f>'BAR BB| Open rates'!I15*0.85</f>
        <v>29325</v>
      </c>
      <c r="J15" s="84">
        <f>'BAR BB| Open rates'!J15*0.85</f>
        <v>30175</v>
      </c>
      <c r="K15" s="84">
        <f>'BAR BB| Open rates'!K15*0.85</f>
        <v>27115</v>
      </c>
      <c r="L15" s="84">
        <f>'BAR BB| Open rates'!L15*0.85</f>
        <v>22865</v>
      </c>
      <c r="M15" s="84">
        <f>'BAR BB| Open rates'!M15*0.85</f>
        <v>25415</v>
      </c>
      <c r="N15" s="84">
        <f>'BAR BB| Open rates'!N15*0.85</f>
        <v>25415</v>
      </c>
      <c r="O15" s="84">
        <f>'BAR BB| Open rates'!O15*0.85</f>
        <v>20315</v>
      </c>
      <c r="P15" s="84">
        <f>'BAR BB| Open rates'!P15*0.85</f>
        <v>20315</v>
      </c>
      <c r="Q15" s="84">
        <f>'BAR BB| Open rates'!Q15*0.85</f>
        <v>16915</v>
      </c>
      <c r="R15" s="84">
        <f>'BAR BB| Open rates'!R15*0.85</f>
        <v>16915</v>
      </c>
      <c r="S15" s="84">
        <f>'BAR BB| Open rates'!S15*0.85</f>
        <v>14535</v>
      </c>
      <c r="T15" s="84">
        <f>'BAR BB| Open rates'!T15*0.85</f>
        <v>16915</v>
      </c>
      <c r="U15" s="84">
        <f>'BAR BB| Open rates'!U15*0.85</f>
        <v>14535</v>
      </c>
      <c r="V15" s="84">
        <f>'BAR BB| Open rates'!V15*0.85</f>
        <v>13515</v>
      </c>
      <c r="W15" s="84">
        <f>'BAR BB| Open rates'!W15*0.85</f>
        <v>12325</v>
      </c>
      <c r="X15" s="84">
        <f>'BAR BB| Open rates'!X15*0.85</f>
        <v>10370</v>
      </c>
      <c r="Y15" s="84">
        <f>'BAR BB| Open rates'!Y15*0.85</f>
        <v>11220</v>
      </c>
      <c r="Z15" s="84">
        <f>'BAR BB| Open rates'!Z15*0.85</f>
        <v>10370</v>
      </c>
      <c r="AA15" s="84">
        <f>'BAR BB| Open rates'!AA15*0.85</f>
        <v>11220</v>
      </c>
      <c r="AB15" s="84">
        <f>'BAR BB| Open rates'!AB15*0.85</f>
        <v>10370</v>
      </c>
      <c r="AC15" s="84">
        <f>'BAR BB| Open rates'!AC15*0.85</f>
        <v>10370</v>
      </c>
      <c r="AD15" s="84">
        <f>'BAR BB| Open rates'!AD15*0.85</f>
        <v>10625</v>
      </c>
      <c r="AE15" s="84">
        <f>'BAR BB| Open rates'!AE15*0.85</f>
        <v>11560</v>
      </c>
      <c r="AF15" s="84">
        <f>'BAR BB| Open rates'!AF15*0.85</f>
        <v>10370</v>
      </c>
      <c r="AG15" s="84">
        <f>'BAR BB| Open rates'!AG15*0.85</f>
        <v>11560</v>
      </c>
      <c r="AH15" s="84">
        <f>'BAR BB| Open rates'!AH15*0.85</f>
        <v>10370</v>
      </c>
      <c r="AI15" s="84">
        <f>'BAR BB| Open rates'!AI15*0.85</f>
        <v>11220</v>
      </c>
      <c r="AJ15" s="84">
        <f>'BAR BB| Open rates'!AJ15*0.85</f>
        <v>10370</v>
      </c>
      <c r="AK15" s="84">
        <f>'BAR BB| Open rates'!AK15*0.85</f>
        <v>11220</v>
      </c>
      <c r="AL15" s="84">
        <f>'BAR BB| Open rates'!AL15*0.85</f>
        <v>10370</v>
      </c>
      <c r="AM15" s="84">
        <f>'BAR BB| Open rates'!AM15*0.85</f>
        <v>13345</v>
      </c>
      <c r="AN15" s="84">
        <f>'BAR BB| Open rates'!AN15*0.85</f>
        <v>13345</v>
      </c>
      <c r="AO15" s="84">
        <f>'BAR BB| Open rates'!AO15*0.85</f>
        <v>11560</v>
      </c>
      <c r="AP15" s="84">
        <f>'BAR BB| Open rates'!AP15*0.85</f>
        <v>13345</v>
      </c>
      <c r="AQ15" s="84">
        <f>'BAR BB| Open rates'!AQ15*0.85</f>
        <v>11560</v>
      </c>
      <c r="AR15" s="84">
        <f>'BAR BB| Open rates'!AR15*0.85</f>
        <v>11560</v>
      </c>
      <c r="AS15" s="84">
        <f>'BAR BB| Open rates'!AS15*0.85</f>
        <v>10710</v>
      </c>
      <c r="AT15" s="84">
        <f>'BAR BB| Open rates'!AT15*0.85</f>
        <v>17425</v>
      </c>
      <c r="AU15" s="84">
        <f>'BAR BB| Open rates'!AU15*0.85</f>
        <v>10710</v>
      </c>
      <c r="AV15" s="84">
        <f>'BAR BB| Open rates'!AV15*0.85</f>
        <v>18275</v>
      </c>
      <c r="AW15" s="84">
        <f>'BAR BB| Open rates'!AW15*0.85</f>
        <v>18275</v>
      </c>
      <c r="AX15" s="84">
        <f>'BAR BB| Open rates'!AX15*0.85</f>
        <v>16575</v>
      </c>
      <c r="AY15" s="84">
        <f>'BAR BB| Open rates'!AY15*0.85</f>
        <v>16575</v>
      </c>
      <c r="AZ15" s="84">
        <f>'BAR BB| Open rates'!AZ15*0.85</f>
        <v>16575</v>
      </c>
      <c r="BA15" s="84">
        <f>'BAR BB| Open rates'!BA15*0.85</f>
        <v>16575</v>
      </c>
      <c r="BB15" s="84">
        <f>'BAR BB| Open rates'!BB15*0.85</f>
        <v>16575</v>
      </c>
      <c r="BC15" s="84">
        <f>'BAR BB| Open rates'!BC15*0.85</f>
        <v>16575</v>
      </c>
      <c r="BD15" s="84">
        <f>'BAR BB| Open rates'!BD15*0.85</f>
        <v>16575</v>
      </c>
      <c r="BE15" s="84">
        <f>'BAR BB| Open rates'!BE15*0.85</f>
        <v>16575</v>
      </c>
      <c r="BF15" s="84">
        <f>'BAR BB| Open rates'!BF15*0.85</f>
        <v>16575</v>
      </c>
      <c r="BG15" s="84">
        <f>'BAR BB| Open rates'!BG15*0.85</f>
        <v>15725</v>
      </c>
      <c r="BH15" s="84">
        <f>'BAR BB| Open rates'!BH15*0.85</f>
        <v>15725</v>
      </c>
      <c r="BI15" s="84">
        <f>'BAR BB| Open rates'!BI15*0.85</f>
        <v>15725</v>
      </c>
    </row>
    <row r="16" spans="1:61" s="14" customFormat="1" ht="12" customHeight="1" x14ac:dyDescent="0.2">
      <c r="A16" s="42">
        <v>2</v>
      </c>
      <c r="B16" s="84">
        <f>'BAR BB| Open rates'!B16*0.85</f>
        <v>34850</v>
      </c>
      <c r="C16" s="84">
        <f>'BAR BB| Open rates'!C16*0.85</f>
        <v>34850</v>
      </c>
      <c r="D16" s="84">
        <f>'BAR BB| Open rates'!D16*0.85</f>
        <v>34850</v>
      </c>
      <c r="E16" s="84">
        <f>'BAR BB| Open rates'!E16*0.85</f>
        <v>34850</v>
      </c>
      <c r="F16" s="84">
        <f>'BAR BB| Open rates'!F16*0.85</f>
        <v>34850</v>
      </c>
      <c r="G16" s="84">
        <f>'BAR BB| Open rates'!G16*0.85</f>
        <v>34850</v>
      </c>
      <c r="H16" s="84">
        <f>'BAR BB| Open rates'!H16*0.85</f>
        <v>31450</v>
      </c>
      <c r="I16" s="84">
        <f>'BAR BB| Open rates'!I16*0.85</f>
        <v>30600</v>
      </c>
      <c r="J16" s="84">
        <f>'BAR BB| Open rates'!J16*0.85</f>
        <v>31450</v>
      </c>
      <c r="K16" s="84">
        <f>'BAR BB| Open rates'!K16*0.85</f>
        <v>28390</v>
      </c>
      <c r="L16" s="84">
        <f>'BAR BB| Open rates'!L16*0.85</f>
        <v>24140</v>
      </c>
      <c r="M16" s="84">
        <f>'BAR BB| Open rates'!M16*0.85</f>
        <v>26690</v>
      </c>
      <c r="N16" s="84">
        <f>'BAR BB| Open rates'!N16*0.85</f>
        <v>26690</v>
      </c>
      <c r="O16" s="84">
        <f>'BAR BB| Open rates'!O16*0.85</f>
        <v>21590</v>
      </c>
      <c r="P16" s="84">
        <f>'BAR BB| Open rates'!P16*0.85</f>
        <v>21590</v>
      </c>
      <c r="Q16" s="84">
        <f>'BAR BB| Open rates'!Q16*0.85</f>
        <v>18190</v>
      </c>
      <c r="R16" s="84">
        <f>'BAR BB| Open rates'!R16*0.85</f>
        <v>18190</v>
      </c>
      <c r="S16" s="84">
        <f>'BAR BB| Open rates'!S16*0.85</f>
        <v>15810</v>
      </c>
      <c r="T16" s="84">
        <f>'BAR BB| Open rates'!T16*0.85</f>
        <v>18190</v>
      </c>
      <c r="U16" s="84">
        <f>'BAR BB| Open rates'!U16*0.85</f>
        <v>15810</v>
      </c>
      <c r="V16" s="84">
        <f>'BAR BB| Open rates'!V16*0.85</f>
        <v>14790</v>
      </c>
      <c r="W16" s="84">
        <f>'BAR BB| Open rates'!W16*0.85</f>
        <v>13600</v>
      </c>
      <c r="X16" s="84">
        <f>'BAR BB| Open rates'!X16*0.85</f>
        <v>11645</v>
      </c>
      <c r="Y16" s="84">
        <f>'BAR BB| Open rates'!Y16*0.85</f>
        <v>12495</v>
      </c>
      <c r="Z16" s="84">
        <f>'BAR BB| Open rates'!Z16*0.85</f>
        <v>11645</v>
      </c>
      <c r="AA16" s="84">
        <f>'BAR BB| Open rates'!AA16*0.85</f>
        <v>12495</v>
      </c>
      <c r="AB16" s="84">
        <f>'BAR BB| Open rates'!AB16*0.85</f>
        <v>11645</v>
      </c>
      <c r="AC16" s="84">
        <f>'BAR BB| Open rates'!AC16*0.85</f>
        <v>11645</v>
      </c>
      <c r="AD16" s="84">
        <f>'BAR BB| Open rates'!AD16*0.85</f>
        <v>11900</v>
      </c>
      <c r="AE16" s="84">
        <f>'BAR BB| Open rates'!AE16*0.85</f>
        <v>12835</v>
      </c>
      <c r="AF16" s="84">
        <f>'BAR BB| Open rates'!AF16*0.85</f>
        <v>11645</v>
      </c>
      <c r="AG16" s="84">
        <f>'BAR BB| Open rates'!AG16*0.85</f>
        <v>12835</v>
      </c>
      <c r="AH16" s="84">
        <f>'BAR BB| Open rates'!AH16*0.85</f>
        <v>11645</v>
      </c>
      <c r="AI16" s="84">
        <f>'BAR BB| Open rates'!AI16*0.85</f>
        <v>12495</v>
      </c>
      <c r="AJ16" s="84">
        <f>'BAR BB| Open rates'!AJ16*0.85</f>
        <v>11645</v>
      </c>
      <c r="AK16" s="84">
        <f>'BAR BB| Open rates'!AK16*0.85</f>
        <v>12495</v>
      </c>
      <c r="AL16" s="84">
        <f>'BAR BB| Open rates'!AL16*0.85</f>
        <v>11645</v>
      </c>
      <c r="AM16" s="84">
        <f>'BAR BB| Open rates'!AM16*0.85</f>
        <v>14620</v>
      </c>
      <c r="AN16" s="84">
        <f>'BAR BB| Open rates'!AN16*0.85</f>
        <v>14620</v>
      </c>
      <c r="AO16" s="84">
        <f>'BAR BB| Open rates'!AO16*0.85</f>
        <v>12835</v>
      </c>
      <c r="AP16" s="84">
        <f>'BAR BB| Open rates'!AP16*0.85</f>
        <v>14620</v>
      </c>
      <c r="AQ16" s="84">
        <f>'BAR BB| Open rates'!AQ16*0.85</f>
        <v>12835</v>
      </c>
      <c r="AR16" s="84">
        <f>'BAR BB| Open rates'!AR16*0.85</f>
        <v>12835</v>
      </c>
      <c r="AS16" s="84">
        <f>'BAR BB| Open rates'!AS16*0.85</f>
        <v>11985</v>
      </c>
      <c r="AT16" s="84">
        <f>'BAR BB| Open rates'!AT16*0.85</f>
        <v>18700</v>
      </c>
      <c r="AU16" s="84">
        <f>'BAR BB| Open rates'!AU16*0.85</f>
        <v>11985</v>
      </c>
      <c r="AV16" s="84">
        <f>'BAR BB| Open rates'!AV16*0.85</f>
        <v>19550</v>
      </c>
      <c r="AW16" s="84">
        <f>'BAR BB| Open rates'!AW16*0.85</f>
        <v>19550</v>
      </c>
      <c r="AX16" s="84">
        <f>'BAR BB| Open rates'!AX16*0.85</f>
        <v>17850</v>
      </c>
      <c r="AY16" s="84">
        <f>'BAR BB| Open rates'!AY16*0.85</f>
        <v>17850</v>
      </c>
      <c r="AZ16" s="84">
        <f>'BAR BB| Open rates'!AZ16*0.85</f>
        <v>17850</v>
      </c>
      <c r="BA16" s="84">
        <f>'BAR BB| Open rates'!BA16*0.85</f>
        <v>17850</v>
      </c>
      <c r="BB16" s="84">
        <f>'BAR BB| Open rates'!BB16*0.85</f>
        <v>17850</v>
      </c>
      <c r="BC16" s="84">
        <f>'BAR BB| Open rates'!BC16*0.85</f>
        <v>17850</v>
      </c>
      <c r="BD16" s="84">
        <f>'BAR BB| Open rates'!BD16*0.85</f>
        <v>17850</v>
      </c>
      <c r="BE16" s="84">
        <f>'BAR BB| Open rates'!BE16*0.85</f>
        <v>17850</v>
      </c>
      <c r="BF16" s="84">
        <f>'BAR BB| Open rates'!BF16*0.85</f>
        <v>17850</v>
      </c>
      <c r="BG16" s="84">
        <f>'BAR BB| Open rates'!BG16*0.85</f>
        <v>17000</v>
      </c>
      <c r="BH16" s="84">
        <f>'BAR BB| Open rates'!BH16*0.85</f>
        <v>17000</v>
      </c>
      <c r="BI16" s="84">
        <f>'BAR BB| Open rates'!BI16*0.85</f>
        <v>17000</v>
      </c>
    </row>
    <row r="17" spans="1:6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row>
    <row r="18" spans="1:61" s="14" customFormat="1" ht="12" customHeight="1" x14ac:dyDescent="0.2">
      <c r="A18" s="42">
        <v>1</v>
      </c>
      <c r="B18" s="84">
        <f>'BAR BB| Open rates'!B18*0.85</f>
        <v>36975</v>
      </c>
      <c r="C18" s="84">
        <f>'BAR BB| Open rates'!C18*0.85</f>
        <v>36975</v>
      </c>
      <c r="D18" s="84">
        <f>'BAR BB| Open rates'!D18*0.85</f>
        <v>36975</v>
      </c>
      <c r="E18" s="84">
        <f>'BAR BB| Open rates'!E18*0.85</f>
        <v>36975</v>
      </c>
      <c r="F18" s="84">
        <f>'BAR BB| Open rates'!F18*0.85</f>
        <v>36975</v>
      </c>
      <c r="G18" s="84">
        <f>'BAR BB| Open rates'!G18*0.85</f>
        <v>36975</v>
      </c>
      <c r="H18" s="84">
        <f>'BAR BB| Open rates'!H18*0.85</f>
        <v>33575</v>
      </c>
      <c r="I18" s="84">
        <f>'BAR BB| Open rates'!I18*0.85</f>
        <v>32725</v>
      </c>
      <c r="J18" s="84">
        <f>'BAR BB| Open rates'!J18*0.85</f>
        <v>33575</v>
      </c>
      <c r="K18" s="84">
        <f>'BAR BB| Open rates'!K18*0.85</f>
        <v>27965</v>
      </c>
      <c r="L18" s="84">
        <f>'BAR BB| Open rates'!L18*0.85</f>
        <v>23715</v>
      </c>
      <c r="M18" s="84">
        <f>'BAR BB| Open rates'!M18*0.85</f>
        <v>26265</v>
      </c>
      <c r="N18" s="84">
        <f>'BAR BB| Open rates'!N18*0.85</f>
        <v>26265</v>
      </c>
      <c r="O18" s="84">
        <f>'BAR BB| Open rates'!O18*0.85</f>
        <v>21165</v>
      </c>
      <c r="P18" s="84">
        <f>'BAR BB| Open rates'!P18*0.85</f>
        <v>21165</v>
      </c>
      <c r="Q18" s="84">
        <f>'BAR BB| Open rates'!Q18*0.85</f>
        <v>17765</v>
      </c>
      <c r="R18" s="84">
        <f>'BAR BB| Open rates'!R18*0.85</f>
        <v>17765</v>
      </c>
      <c r="S18" s="84">
        <f>'BAR BB| Open rates'!S18*0.85</f>
        <v>15385</v>
      </c>
      <c r="T18" s="84">
        <f>'BAR BB| Open rates'!T18*0.85</f>
        <v>17765</v>
      </c>
      <c r="U18" s="84">
        <f>'BAR BB| Open rates'!U18*0.85</f>
        <v>15385</v>
      </c>
      <c r="V18" s="84">
        <f>'BAR BB| Open rates'!V18*0.85</f>
        <v>14365</v>
      </c>
      <c r="W18" s="84">
        <f>'BAR BB| Open rates'!W18*0.85</f>
        <v>12750</v>
      </c>
      <c r="X18" s="84">
        <f>'BAR BB| Open rates'!X18*0.85</f>
        <v>10795</v>
      </c>
      <c r="Y18" s="84">
        <f>'BAR BB| Open rates'!Y18*0.85</f>
        <v>11645</v>
      </c>
      <c r="Z18" s="84">
        <f>'BAR BB| Open rates'!Z18*0.85</f>
        <v>10795</v>
      </c>
      <c r="AA18" s="84">
        <f>'BAR BB| Open rates'!AA18*0.85</f>
        <v>11645</v>
      </c>
      <c r="AB18" s="84">
        <f>'BAR BB| Open rates'!AB18*0.85</f>
        <v>10795</v>
      </c>
      <c r="AC18" s="84">
        <f>'BAR BB| Open rates'!AC18*0.85</f>
        <v>10795</v>
      </c>
      <c r="AD18" s="84">
        <f>'BAR BB| Open rates'!AD18*0.85</f>
        <v>11050</v>
      </c>
      <c r="AE18" s="84">
        <f>'BAR BB| Open rates'!AE18*0.85</f>
        <v>11985</v>
      </c>
      <c r="AF18" s="84">
        <f>'BAR BB| Open rates'!AF18*0.85</f>
        <v>10795</v>
      </c>
      <c r="AG18" s="84">
        <f>'BAR BB| Open rates'!AG18*0.85</f>
        <v>11985</v>
      </c>
      <c r="AH18" s="84">
        <f>'BAR BB| Open rates'!AH18*0.85</f>
        <v>10795</v>
      </c>
      <c r="AI18" s="84">
        <f>'BAR BB| Open rates'!AI18*0.85</f>
        <v>11645</v>
      </c>
      <c r="AJ18" s="84">
        <f>'BAR BB| Open rates'!AJ18*0.85</f>
        <v>10795</v>
      </c>
      <c r="AK18" s="84">
        <f>'BAR BB| Open rates'!AK18*0.85</f>
        <v>11645</v>
      </c>
      <c r="AL18" s="84">
        <f>'BAR BB| Open rates'!AL18*0.85</f>
        <v>10795</v>
      </c>
      <c r="AM18" s="84">
        <f>'BAR BB| Open rates'!AM18*0.85</f>
        <v>13770</v>
      </c>
      <c r="AN18" s="84">
        <f>'BAR BB| Open rates'!AN18*0.85</f>
        <v>13770</v>
      </c>
      <c r="AO18" s="84">
        <f>'BAR BB| Open rates'!AO18*0.85</f>
        <v>11985</v>
      </c>
      <c r="AP18" s="84">
        <f>'BAR BB| Open rates'!AP18*0.85</f>
        <v>13770</v>
      </c>
      <c r="AQ18" s="84">
        <f>'BAR BB| Open rates'!AQ18*0.85</f>
        <v>11985</v>
      </c>
      <c r="AR18" s="84">
        <f>'BAR BB| Open rates'!AR18*0.85</f>
        <v>11985</v>
      </c>
      <c r="AS18" s="84">
        <f>'BAR BB| Open rates'!AS18*0.85</f>
        <v>11135</v>
      </c>
      <c r="AT18" s="84">
        <f>'BAR BB| Open rates'!AT18*0.85</f>
        <v>17850</v>
      </c>
      <c r="AU18" s="84">
        <f>'BAR BB| Open rates'!AU18*0.85</f>
        <v>11135</v>
      </c>
      <c r="AV18" s="84">
        <f>'BAR BB| Open rates'!AV18*0.85</f>
        <v>19975</v>
      </c>
      <c r="AW18" s="84">
        <f>'BAR BB| Open rates'!AW18*0.85</f>
        <v>19975</v>
      </c>
      <c r="AX18" s="84">
        <f>'BAR BB| Open rates'!AX18*0.85</f>
        <v>18275</v>
      </c>
      <c r="AY18" s="84">
        <f>'BAR BB| Open rates'!AY18*0.85</f>
        <v>18275</v>
      </c>
      <c r="AZ18" s="84">
        <f>'BAR BB| Open rates'!AZ18*0.85</f>
        <v>18275</v>
      </c>
      <c r="BA18" s="84">
        <f>'BAR BB| Open rates'!BA18*0.85</f>
        <v>18275</v>
      </c>
      <c r="BB18" s="84">
        <f>'BAR BB| Open rates'!BB18*0.85</f>
        <v>18275</v>
      </c>
      <c r="BC18" s="84">
        <f>'BAR BB| Open rates'!BC18*0.85</f>
        <v>18275</v>
      </c>
      <c r="BD18" s="84">
        <f>'BAR BB| Open rates'!BD18*0.85</f>
        <v>18275</v>
      </c>
      <c r="BE18" s="84">
        <f>'BAR BB| Open rates'!BE18*0.85</f>
        <v>18275</v>
      </c>
      <c r="BF18" s="84">
        <f>'BAR BB| Open rates'!BF18*0.85</f>
        <v>18275</v>
      </c>
      <c r="BG18" s="84">
        <f>'BAR BB| Open rates'!BG18*0.85</f>
        <v>17425</v>
      </c>
      <c r="BH18" s="84">
        <f>'BAR BB| Open rates'!BH18*0.85</f>
        <v>17425</v>
      </c>
      <c r="BI18" s="84">
        <f>'BAR BB| Open rates'!BI18*0.85</f>
        <v>17425</v>
      </c>
    </row>
    <row r="19" spans="1:61" s="14" customFormat="1" ht="12" customHeight="1" x14ac:dyDescent="0.2">
      <c r="A19" s="42">
        <v>2</v>
      </c>
      <c r="B19" s="84">
        <f>'BAR BB| Open rates'!B19*0.85</f>
        <v>38250</v>
      </c>
      <c r="C19" s="84">
        <f>'BAR BB| Open rates'!C19*0.85</f>
        <v>38250</v>
      </c>
      <c r="D19" s="84">
        <f>'BAR BB| Open rates'!D19*0.85</f>
        <v>38250</v>
      </c>
      <c r="E19" s="84">
        <f>'BAR BB| Open rates'!E19*0.85</f>
        <v>38250</v>
      </c>
      <c r="F19" s="84">
        <f>'BAR BB| Open rates'!F19*0.85</f>
        <v>38250</v>
      </c>
      <c r="G19" s="84">
        <f>'BAR BB| Open rates'!G19*0.85</f>
        <v>38250</v>
      </c>
      <c r="H19" s="84">
        <f>'BAR BB| Open rates'!H19*0.85</f>
        <v>34850</v>
      </c>
      <c r="I19" s="84">
        <f>'BAR BB| Open rates'!I19*0.85</f>
        <v>34000</v>
      </c>
      <c r="J19" s="84">
        <f>'BAR BB| Open rates'!J19*0.85</f>
        <v>34850</v>
      </c>
      <c r="K19" s="84">
        <f>'BAR BB| Open rates'!K19*0.85</f>
        <v>29240</v>
      </c>
      <c r="L19" s="84">
        <f>'BAR BB| Open rates'!L19*0.85</f>
        <v>24990</v>
      </c>
      <c r="M19" s="84">
        <f>'BAR BB| Open rates'!M19*0.85</f>
        <v>27540</v>
      </c>
      <c r="N19" s="84">
        <f>'BAR BB| Open rates'!N19*0.85</f>
        <v>27540</v>
      </c>
      <c r="O19" s="84">
        <f>'BAR BB| Open rates'!O19*0.85</f>
        <v>22440</v>
      </c>
      <c r="P19" s="84">
        <f>'BAR BB| Open rates'!P19*0.85</f>
        <v>22440</v>
      </c>
      <c r="Q19" s="84">
        <f>'BAR BB| Open rates'!Q19*0.85</f>
        <v>19040</v>
      </c>
      <c r="R19" s="84">
        <f>'BAR BB| Open rates'!R19*0.85</f>
        <v>19040</v>
      </c>
      <c r="S19" s="84">
        <f>'BAR BB| Open rates'!S19*0.85</f>
        <v>16660</v>
      </c>
      <c r="T19" s="84">
        <f>'BAR BB| Open rates'!T19*0.85</f>
        <v>19040</v>
      </c>
      <c r="U19" s="84">
        <f>'BAR BB| Open rates'!U19*0.85</f>
        <v>16660</v>
      </c>
      <c r="V19" s="84">
        <f>'BAR BB| Open rates'!V19*0.85</f>
        <v>15640</v>
      </c>
      <c r="W19" s="84">
        <f>'BAR BB| Open rates'!W19*0.85</f>
        <v>14025</v>
      </c>
      <c r="X19" s="84">
        <f>'BAR BB| Open rates'!X19*0.85</f>
        <v>12070</v>
      </c>
      <c r="Y19" s="84">
        <f>'BAR BB| Open rates'!Y19*0.85</f>
        <v>12920</v>
      </c>
      <c r="Z19" s="84">
        <f>'BAR BB| Open rates'!Z19*0.85</f>
        <v>12070</v>
      </c>
      <c r="AA19" s="84">
        <f>'BAR BB| Open rates'!AA19*0.85</f>
        <v>12920</v>
      </c>
      <c r="AB19" s="84">
        <f>'BAR BB| Open rates'!AB19*0.85</f>
        <v>12070</v>
      </c>
      <c r="AC19" s="84">
        <f>'BAR BB| Open rates'!AC19*0.85</f>
        <v>12070</v>
      </c>
      <c r="AD19" s="84">
        <f>'BAR BB| Open rates'!AD19*0.85</f>
        <v>12325</v>
      </c>
      <c r="AE19" s="84">
        <f>'BAR BB| Open rates'!AE19*0.85</f>
        <v>13260</v>
      </c>
      <c r="AF19" s="84">
        <f>'BAR BB| Open rates'!AF19*0.85</f>
        <v>12070</v>
      </c>
      <c r="AG19" s="84">
        <f>'BAR BB| Open rates'!AG19*0.85</f>
        <v>13260</v>
      </c>
      <c r="AH19" s="84">
        <f>'BAR BB| Open rates'!AH19*0.85</f>
        <v>12070</v>
      </c>
      <c r="AI19" s="84">
        <f>'BAR BB| Open rates'!AI19*0.85</f>
        <v>12920</v>
      </c>
      <c r="AJ19" s="84">
        <f>'BAR BB| Open rates'!AJ19*0.85</f>
        <v>12070</v>
      </c>
      <c r="AK19" s="84">
        <f>'BAR BB| Open rates'!AK19*0.85</f>
        <v>12920</v>
      </c>
      <c r="AL19" s="84">
        <f>'BAR BB| Open rates'!AL19*0.85</f>
        <v>12070</v>
      </c>
      <c r="AM19" s="84">
        <f>'BAR BB| Open rates'!AM19*0.85</f>
        <v>15045</v>
      </c>
      <c r="AN19" s="84">
        <f>'BAR BB| Open rates'!AN19*0.85</f>
        <v>15045</v>
      </c>
      <c r="AO19" s="84">
        <f>'BAR BB| Open rates'!AO19*0.85</f>
        <v>13260</v>
      </c>
      <c r="AP19" s="84">
        <f>'BAR BB| Open rates'!AP19*0.85</f>
        <v>15045</v>
      </c>
      <c r="AQ19" s="84">
        <f>'BAR BB| Open rates'!AQ19*0.85</f>
        <v>13260</v>
      </c>
      <c r="AR19" s="84">
        <f>'BAR BB| Open rates'!AR19*0.85</f>
        <v>13260</v>
      </c>
      <c r="AS19" s="84">
        <f>'BAR BB| Open rates'!AS19*0.85</f>
        <v>12410</v>
      </c>
      <c r="AT19" s="84">
        <f>'BAR BB| Open rates'!AT19*0.85</f>
        <v>19125</v>
      </c>
      <c r="AU19" s="84">
        <f>'BAR BB| Open rates'!AU19*0.85</f>
        <v>12410</v>
      </c>
      <c r="AV19" s="84">
        <f>'BAR BB| Open rates'!AV19*0.85</f>
        <v>21250</v>
      </c>
      <c r="AW19" s="84">
        <f>'BAR BB| Open rates'!AW19*0.85</f>
        <v>21250</v>
      </c>
      <c r="AX19" s="84">
        <f>'BAR BB| Open rates'!AX19*0.85</f>
        <v>19550</v>
      </c>
      <c r="AY19" s="84">
        <f>'BAR BB| Open rates'!AY19*0.85</f>
        <v>19550</v>
      </c>
      <c r="AZ19" s="84">
        <f>'BAR BB| Open rates'!AZ19*0.85</f>
        <v>19550</v>
      </c>
      <c r="BA19" s="84">
        <f>'BAR BB| Open rates'!BA19*0.85</f>
        <v>19550</v>
      </c>
      <c r="BB19" s="84">
        <f>'BAR BB| Open rates'!BB19*0.85</f>
        <v>19550</v>
      </c>
      <c r="BC19" s="84">
        <f>'BAR BB| Open rates'!BC19*0.85</f>
        <v>19550</v>
      </c>
      <c r="BD19" s="84">
        <f>'BAR BB| Open rates'!BD19*0.85</f>
        <v>19550</v>
      </c>
      <c r="BE19" s="84">
        <f>'BAR BB| Open rates'!BE19*0.85</f>
        <v>19550</v>
      </c>
      <c r="BF19" s="84">
        <f>'BAR BB| Open rates'!BF19*0.85</f>
        <v>19550</v>
      </c>
      <c r="BG19" s="84">
        <f>'BAR BB| Open rates'!BG19*0.85</f>
        <v>18700</v>
      </c>
      <c r="BH19" s="84">
        <f>'BAR BB| Open rates'!BH19*0.85</f>
        <v>18700</v>
      </c>
      <c r="BI19" s="84">
        <f>'BAR BB| Open rates'!BI19*0.85</f>
        <v>18700</v>
      </c>
    </row>
    <row r="20" spans="1:6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row>
    <row r="21" spans="1:61" s="14" customFormat="1" ht="12" customHeight="1" x14ac:dyDescent="0.2">
      <c r="A21" s="42">
        <v>1</v>
      </c>
      <c r="B21" s="84">
        <f>'BAR BB| Open rates'!B21*0.85</f>
        <v>53465</v>
      </c>
      <c r="C21" s="84">
        <f>'BAR BB| Open rates'!C21*0.85</f>
        <v>53465</v>
      </c>
      <c r="D21" s="84">
        <f>'BAR BB| Open rates'!D21*0.85</f>
        <v>53465</v>
      </c>
      <c r="E21" s="84">
        <f>'BAR BB| Open rates'!E21*0.85</f>
        <v>53465</v>
      </c>
      <c r="F21" s="84">
        <f>'BAR BB| Open rates'!F21*0.85</f>
        <v>53465</v>
      </c>
      <c r="G21" s="84">
        <f>'BAR BB| Open rates'!G21*0.85</f>
        <v>53465</v>
      </c>
      <c r="H21" s="84">
        <f>'BAR BB| Open rates'!H21*0.85</f>
        <v>50065</v>
      </c>
      <c r="I21" s="84">
        <f>'BAR BB| Open rates'!I21*0.85</f>
        <v>49215</v>
      </c>
      <c r="J21" s="84">
        <f>'BAR BB| Open rates'!J21*0.85</f>
        <v>50065</v>
      </c>
      <c r="K21" s="84">
        <f>'BAR BB| Open rates'!K21*0.85</f>
        <v>37315</v>
      </c>
      <c r="L21" s="84">
        <f>'BAR BB| Open rates'!L21*0.85</f>
        <v>33065</v>
      </c>
      <c r="M21" s="84">
        <f>'BAR BB| Open rates'!M21*0.85</f>
        <v>35615</v>
      </c>
      <c r="N21" s="84">
        <f>'BAR BB| Open rates'!N21*0.85</f>
        <v>35615</v>
      </c>
      <c r="O21" s="84">
        <f>'BAR BB| Open rates'!O21*0.85</f>
        <v>30515</v>
      </c>
      <c r="P21" s="84">
        <f>'BAR BB| Open rates'!P21*0.85</f>
        <v>30515</v>
      </c>
      <c r="Q21" s="84">
        <f>'BAR BB| Open rates'!Q21*0.85</f>
        <v>27115</v>
      </c>
      <c r="R21" s="84">
        <f>'BAR BB| Open rates'!R21*0.85</f>
        <v>27115</v>
      </c>
      <c r="S21" s="84">
        <f>'BAR BB| Open rates'!S21*0.85</f>
        <v>24735</v>
      </c>
      <c r="T21" s="84">
        <f>'BAR BB| Open rates'!T21*0.85</f>
        <v>27115</v>
      </c>
      <c r="U21" s="84">
        <f>'BAR BB| Open rates'!U21*0.85</f>
        <v>24735</v>
      </c>
      <c r="V21" s="84">
        <f>'BAR BB| Open rates'!V21*0.85</f>
        <v>23715</v>
      </c>
      <c r="W21" s="84">
        <f>'BAR BB| Open rates'!W21*0.85</f>
        <v>14365</v>
      </c>
      <c r="X21" s="84">
        <f>'BAR BB| Open rates'!X21*0.85</f>
        <v>12410</v>
      </c>
      <c r="Y21" s="84">
        <f>'BAR BB| Open rates'!Y21*0.85</f>
        <v>13260</v>
      </c>
      <c r="Z21" s="84">
        <f>'BAR BB| Open rates'!Z21*0.85</f>
        <v>12410</v>
      </c>
      <c r="AA21" s="84">
        <f>'BAR BB| Open rates'!AA21*0.85</f>
        <v>13260</v>
      </c>
      <c r="AB21" s="84">
        <f>'BAR BB| Open rates'!AB21*0.85</f>
        <v>12410</v>
      </c>
      <c r="AC21" s="84">
        <f>'BAR BB| Open rates'!AC21*0.85</f>
        <v>12410</v>
      </c>
      <c r="AD21" s="84">
        <f>'BAR BB| Open rates'!AD21*0.85</f>
        <v>12665</v>
      </c>
      <c r="AE21" s="84">
        <f>'BAR BB| Open rates'!AE21*0.85</f>
        <v>13600</v>
      </c>
      <c r="AF21" s="84">
        <f>'BAR BB| Open rates'!AF21*0.85</f>
        <v>12410</v>
      </c>
      <c r="AG21" s="84">
        <f>'BAR BB| Open rates'!AG21*0.85</f>
        <v>13600</v>
      </c>
      <c r="AH21" s="84">
        <f>'BAR BB| Open rates'!AH21*0.85</f>
        <v>12410</v>
      </c>
      <c r="AI21" s="84">
        <f>'BAR BB| Open rates'!AI21*0.85</f>
        <v>13260</v>
      </c>
      <c r="AJ21" s="84">
        <f>'BAR BB| Open rates'!AJ21*0.85</f>
        <v>12410</v>
      </c>
      <c r="AK21" s="84">
        <f>'BAR BB| Open rates'!AK21*0.85</f>
        <v>13260</v>
      </c>
      <c r="AL21" s="84">
        <f>'BAR BB| Open rates'!AL21*0.85</f>
        <v>12410</v>
      </c>
      <c r="AM21" s="84">
        <f>'BAR BB| Open rates'!AM21*0.85</f>
        <v>15385</v>
      </c>
      <c r="AN21" s="84">
        <f>'BAR BB| Open rates'!AN21*0.85</f>
        <v>15385</v>
      </c>
      <c r="AO21" s="84">
        <f>'BAR BB| Open rates'!AO21*0.85</f>
        <v>13600</v>
      </c>
      <c r="AP21" s="84">
        <f>'BAR BB| Open rates'!AP21*0.85</f>
        <v>15385</v>
      </c>
      <c r="AQ21" s="84">
        <f>'BAR BB| Open rates'!AQ21*0.85</f>
        <v>13600</v>
      </c>
      <c r="AR21" s="84">
        <f>'BAR BB| Open rates'!AR21*0.85</f>
        <v>13600</v>
      </c>
      <c r="AS21" s="84">
        <f>'BAR BB| Open rates'!AS21*0.85</f>
        <v>12750</v>
      </c>
      <c r="AT21" s="84">
        <f>'BAR BB| Open rates'!AT21*0.85</f>
        <v>19465</v>
      </c>
      <c r="AU21" s="84">
        <f>'BAR BB| Open rates'!AU21*0.85</f>
        <v>12750</v>
      </c>
      <c r="AV21" s="84">
        <f>'BAR BB| Open rates'!AV21*0.85</f>
        <v>24565</v>
      </c>
      <c r="AW21" s="84">
        <f>'BAR BB| Open rates'!AW21*0.85</f>
        <v>24565</v>
      </c>
      <c r="AX21" s="84">
        <f>'BAR BB| Open rates'!AX21*0.85</f>
        <v>22865</v>
      </c>
      <c r="AY21" s="84">
        <f>'BAR BB| Open rates'!AY21*0.85</f>
        <v>22865</v>
      </c>
      <c r="AZ21" s="84">
        <f>'BAR BB| Open rates'!AZ21*0.85</f>
        <v>22865</v>
      </c>
      <c r="BA21" s="84">
        <f>'BAR BB| Open rates'!BA21*0.85</f>
        <v>22865</v>
      </c>
      <c r="BB21" s="84">
        <f>'BAR BB| Open rates'!BB21*0.85</f>
        <v>22865</v>
      </c>
      <c r="BC21" s="84">
        <f>'BAR BB| Open rates'!BC21*0.85</f>
        <v>22865</v>
      </c>
      <c r="BD21" s="84">
        <f>'BAR BB| Open rates'!BD21*0.85</f>
        <v>22865</v>
      </c>
      <c r="BE21" s="84">
        <f>'BAR BB| Open rates'!BE21*0.85</f>
        <v>22865</v>
      </c>
      <c r="BF21" s="84">
        <f>'BAR BB| Open rates'!BF21*0.85</f>
        <v>22865</v>
      </c>
      <c r="BG21" s="84">
        <f>'BAR BB| Open rates'!BG21*0.85</f>
        <v>22015</v>
      </c>
      <c r="BH21" s="84">
        <f>'BAR BB| Open rates'!BH21*0.85</f>
        <v>22015</v>
      </c>
      <c r="BI21" s="84">
        <f>'BAR BB| Open rates'!BI21*0.85</f>
        <v>22015</v>
      </c>
    </row>
    <row r="22" spans="1:61" s="14" customFormat="1" ht="12" customHeight="1" x14ac:dyDescent="0.2">
      <c r="A22" s="42">
        <v>2</v>
      </c>
      <c r="B22" s="84">
        <f>'BAR BB| Open rates'!B22*0.85</f>
        <v>54740</v>
      </c>
      <c r="C22" s="84">
        <f>'BAR BB| Open rates'!C22*0.85</f>
        <v>54740</v>
      </c>
      <c r="D22" s="84">
        <f>'BAR BB| Open rates'!D22*0.85</f>
        <v>54740</v>
      </c>
      <c r="E22" s="84">
        <f>'BAR BB| Open rates'!E22*0.85</f>
        <v>54740</v>
      </c>
      <c r="F22" s="84">
        <f>'BAR BB| Open rates'!F22*0.85</f>
        <v>54740</v>
      </c>
      <c r="G22" s="84">
        <f>'BAR BB| Open rates'!G22*0.85</f>
        <v>54740</v>
      </c>
      <c r="H22" s="84">
        <f>'BAR BB| Open rates'!H22*0.85</f>
        <v>51340</v>
      </c>
      <c r="I22" s="84">
        <f>'BAR BB| Open rates'!I22*0.85</f>
        <v>50490</v>
      </c>
      <c r="J22" s="84">
        <f>'BAR BB| Open rates'!J22*0.85</f>
        <v>51340</v>
      </c>
      <c r="K22" s="84">
        <f>'BAR BB| Open rates'!K22*0.85</f>
        <v>38590</v>
      </c>
      <c r="L22" s="84">
        <f>'BAR BB| Open rates'!L22*0.85</f>
        <v>34340</v>
      </c>
      <c r="M22" s="84">
        <f>'BAR BB| Open rates'!M22*0.85</f>
        <v>36890</v>
      </c>
      <c r="N22" s="84">
        <f>'BAR BB| Open rates'!N22*0.85</f>
        <v>36890</v>
      </c>
      <c r="O22" s="84">
        <f>'BAR BB| Open rates'!O22*0.85</f>
        <v>31790</v>
      </c>
      <c r="P22" s="84">
        <f>'BAR BB| Open rates'!P22*0.85</f>
        <v>31790</v>
      </c>
      <c r="Q22" s="84">
        <f>'BAR BB| Open rates'!Q22*0.85</f>
        <v>28390</v>
      </c>
      <c r="R22" s="84">
        <f>'BAR BB| Open rates'!R22*0.85</f>
        <v>28390</v>
      </c>
      <c r="S22" s="84">
        <f>'BAR BB| Open rates'!S22*0.85</f>
        <v>26010</v>
      </c>
      <c r="T22" s="84">
        <f>'BAR BB| Open rates'!T22*0.85</f>
        <v>28390</v>
      </c>
      <c r="U22" s="84">
        <f>'BAR BB| Open rates'!U22*0.85</f>
        <v>26010</v>
      </c>
      <c r="V22" s="84">
        <f>'BAR BB| Open rates'!V22*0.85</f>
        <v>24990</v>
      </c>
      <c r="W22" s="84">
        <f>'BAR BB| Open rates'!W22*0.85</f>
        <v>15640</v>
      </c>
      <c r="X22" s="84">
        <f>'BAR BB| Open rates'!X22*0.85</f>
        <v>13685</v>
      </c>
      <c r="Y22" s="84">
        <f>'BAR BB| Open rates'!Y22*0.85</f>
        <v>14535</v>
      </c>
      <c r="Z22" s="84">
        <f>'BAR BB| Open rates'!Z22*0.85</f>
        <v>13685</v>
      </c>
      <c r="AA22" s="84">
        <f>'BAR BB| Open rates'!AA22*0.85</f>
        <v>14535</v>
      </c>
      <c r="AB22" s="84">
        <f>'BAR BB| Open rates'!AB22*0.85</f>
        <v>13685</v>
      </c>
      <c r="AC22" s="84">
        <f>'BAR BB| Open rates'!AC22*0.85</f>
        <v>13685</v>
      </c>
      <c r="AD22" s="84">
        <f>'BAR BB| Open rates'!AD22*0.85</f>
        <v>13940</v>
      </c>
      <c r="AE22" s="84">
        <f>'BAR BB| Open rates'!AE22*0.85</f>
        <v>14875</v>
      </c>
      <c r="AF22" s="84">
        <f>'BAR BB| Open rates'!AF22*0.85</f>
        <v>13685</v>
      </c>
      <c r="AG22" s="84">
        <f>'BAR BB| Open rates'!AG22*0.85</f>
        <v>14875</v>
      </c>
      <c r="AH22" s="84">
        <f>'BAR BB| Open rates'!AH22*0.85</f>
        <v>13685</v>
      </c>
      <c r="AI22" s="84">
        <f>'BAR BB| Open rates'!AI22*0.85</f>
        <v>14535</v>
      </c>
      <c r="AJ22" s="84">
        <f>'BAR BB| Open rates'!AJ22*0.85</f>
        <v>13685</v>
      </c>
      <c r="AK22" s="84">
        <f>'BAR BB| Open rates'!AK22*0.85</f>
        <v>14535</v>
      </c>
      <c r="AL22" s="84">
        <f>'BAR BB| Open rates'!AL22*0.85</f>
        <v>13685</v>
      </c>
      <c r="AM22" s="84">
        <f>'BAR BB| Open rates'!AM22*0.85</f>
        <v>16660</v>
      </c>
      <c r="AN22" s="84">
        <f>'BAR BB| Open rates'!AN22*0.85</f>
        <v>16660</v>
      </c>
      <c r="AO22" s="84">
        <f>'BAR BB| Open rates'!AO22*0.85</f>
        <v>14875</v>
      </c>
      <c r="AP22" s="84">
        <f>'BAR BB| Open rates'!AP22*0.85</f>
        <v>16660</v>
      </c>
      <c r="AQ22" s="84">
        <f>'BAR BB| Open rates'!AQ22*0.85</f>
        <v>14875</v>
      </c>
      <c r="AR22" s="84">
        <f>'BAR BB| Open rates'!AR22*0.85</f>
        <v>14875</v>
      </c>
      <c r="AS22" s="84">
        <f>'BAR BB| Open rates'!AS22*0.85</f>
        <v>14025</v>
      </c>
      <c r="AT22" s="84">
        <f>'BAR BB| Open rates'!AT22*0.85</f>
        <v>20740</v>
      </c>
      <c r="AU22" s="84">
        <f>'BAR BB| Open rates'!AU22*0.85</f>
        <v>14025</v>
      </c>
      <c r="AV22" s="84">
        <f>'BAR BB| Open rates'!AV22*0.85</f>
        <v>25840</v>
      </c>
      <c r="AW22" s="84">
        <f>'BAR BB| Open rates'!AW22*0.85</f>
        <v>25840</v>
      </c>
      <c r="AX22" s="84">
        <f>'BAR BB| Open rates'!AX22*0.85</f>
        <v>24140</v>
      </c>
      <c r="AY22" s="84">
        <f>'BAR BB| Open rates'!AY22*0.85</f>
        <v>24140</v>
      </c>
      <c r="AZ22" s="84">
        <f>'BAR BB| Open rates'!AZ22*0.85</f>
        <v>24140</v>
      </c>
      <c r="BA22" s="84">
        <f>'BAR BB| Open rates'!BA22*0.85</f>
        <v>24140</v>
      </c>
      <c r="BB22" s="84">
        <f>'BAR BB| Open rates'!BB22*0.85</f>
        <v>24140</v>
      </c>
      <c r="BC22" s="84">
        <f>'BAR BB| Open rates'!BC22*0.85</f>
        <v>24140</v>
      </c>
      <c r="BD22" s="84">
        <f>'BAR BB| Open rates'!BD22*0.85</f>
        <v>24140</v>
      </c>
      <c r="BE22" s="84">
        <f>'BAR BB| Open rates'!BE22*0.85</f>
        <v>24140</v>
      </c>
      <c r="BF22" s="84">
        <f>'BAR BB| Open rates'!BF22*0.85</f>
        <v>24140</v>
      </c>
      <c r="BG22" s="84">
        <f>'BAR BB| Open rates'!BG22*0.85</f>
        <v>23290</v>
      </c>
      <c r="BH22" s="84">
        <f>'BAR BB| Open rates'!BH22*0.85</f>
        <v>23290</v>
      </c>
      <c r="BI22" s="84">
        <f>'BAR BB| Open rates'!BI22*0.85</f>
        <v>23290</v>
      </c>
    </row>
    <row r="23" spans="1:61" s="14" customFormat="1" ht="12" customHeight="1" x14ac:dyDescent="0.2">
      <c r="A23" s="42">
        <v>3</v>
      </c>
      <c r="B23" s="84">
        <f>'BAR BB| Open rates'!B23*0.85</f>
        <v>56015</v>
      </c>
      <c r="C23" s="84">
        <f>'BAR BB| Open rates'!C23*0.85</f>
        <v>56015</v>
      </c>
      <c r="D23" s="84">
        <f>'BAR BB| Open rates'!D23*0.85</f>
        <v>56015</v>
      </c>
      <c r="E23" s="84">
        <f>'BAR BB| Open rates'!E23*0.85</f>
        <v>56015</v>
      </c>
      <c r="F23" s="84">
        <f>'BAR BB| Open rates'!F23*0.85</f>
        <v>56015</v>
      </c>
      <c r="G23" s="84">
        <f>'BAR BB| Open rates'!G23*0.85</f>
        <v>56015</v>
      </c>
      <c r="H23" s="84">
        <f>'BAR BB| Open rates'!H23*0.85</f>
        <v>52615</v>
      </c>
      <c r="I23" s="84">
        <f>'BAR BB| Open rates'!I23*0.85</f>
        <v>51765</v>
      </c>
      <c r="J23" s="84">
        <f>'BAR BB| Open rates'!J23*0.85</f>
        <v>52615</v>
      </c>
      <c r="K23" s="84">
        <f>'BAR BB| Open rates'!K23*0.85</f>
        <v>39865</v>
      </c>
      <c r="L23" s="84">
        <f>'BAR BB| Open rates'!L23*0.85</f>
        <v>35615</v>
      </c>
      <c r="M23" s="84">
        <f>'BAR BB| Open rates'!M23*0.85</f>
        <v>38165</v>
      </c>
      <c r="N23" s="84">
        <f>'BAR BB| Open rates'!N23*0.85</f>
        <v>38165</v>
      </c>
      <c r="O23" s="84">
        <f>'BAR BB| Open rates'!O23*0.85</f>
        <v>33065</v>
      </c>
      <c r="P23" s="84">
        <f>'BAR BB| Open rates'!P23*0.85</f>
        <v>33065</v>
      </c>
      <c r="Q23" s="84">
        <f>'BAR BB| Open rates'!Q23*0.85</f>
        <v>29665</v>
      </c>
      <c r="R23" s="84">
        <f>'BAR BB| Open rates'!R23*0.85</f>
        <v>29665</v>
      </c>
      <c r="S23" s="84">
        <f>'BAR BB| Open rates'!S23*0.85</f>
        <v>27285</v>
      </c>
      <c r="T23" s="84">
        <f>'BAR BB| Open rates'!T23*0.85</f>
        <v>29665</v>
      </c>
      <c r="U23" s="84">
        <f>'BAR BB| Open rates'!U23*0.85</f>
        <v>27285</v>
      </c>
      <c r="V23" s="84">
        <f>'BAR BB| Open rates'!V23*0.85</f>
        <v>26265</v>
      </c>
      <c r="W23" s="84">
        <f>'BAR BB| Open rates'!W23*0.85</f>
        <v>16915</v>
      </c>
      <c r="X23" s="84">
        <f>'BAR BB| Open rates'!X23*0.85</f>
        <v>14960</v>
      </c>
      <c r="Y23" s="84">
        <f>'BAR BB| Open rates'!Y23*0.85</f>
        <v>15810</v>
      </c>
      <c r="Z23" s="84">
        <f>'BAR BB| Open rates'!Z23*0.85</f>
        <v>14960</v>
      </c>
      <c r="AA23" s="84">
        <f>'BAR BB| Open rates'!AA23*0.85</f>
        <v>15810</v>
      </c>
      <c r="AB23" s="84">
        <f>'BAR BB| Open rates'!AB23*0.85</f>
        <v>14960</v>
      </c>
      <c r="AC23" s="84">
        <f>'BAR BB| Open rates'!AC23*0.85</f>
        <v>14960</v>
      </c>
      <c r="AD23" s="84">
        <f>'BAR BB| Open rates'!AD23*0.85</f>
        <v>15215</v>
      </c>
      <c r="AE23" s="84">
        <f>'BAR BB| Open rates'!AE23*0.85</f>
        <v>16150</v>
      </c>
      <c r="AF23" s="84">
        <f>'BAR BB| Open rates'!AF23*0.85</f>
        <v>14960</v>
      </c>
      <c r="AG23" s="84">
        <f>'BAR BB| Open rates'!AG23*0.85</f>
        <v>16150</v>
      </c>
      <c r="AH23" s="84">
        <f>'BAR BB| Open rates'!AH23*0.85</f>
        <v>14960</v>
      </c>
      <c r="AI23" s="84">
        <f>'BAR BB| Open rates'!AI23*0.85</f>
        <v>15810</v>
      </c>
      <c r="AJ23" s="84">
        <f>'BAR BB| Open rates'!AJ23*0.85</f>
        <v>14960</v>
      </c>
      <c r="AK23" s="84">
        <f>'BAR BB| Open rates'!AK23*0.85</f>
        <v>15810</v>
      </c>
      <c r="AL23" s="84">
        <f>'BAR BB| Open rates'!AL23*0.85</f>
        <v>14960</v>
      </c>
      <c r="AM23" s="84">
        <f>'BAR BB| Open rates'!AM23*0.85</f>
        <v>17935</v>
      </c>
      <c r="AN23" s="84">
        <f>'BAR BB| Open rates'!AN23*0.85</f>
        <v>17935</v>
      </c>
      <c r="AO23" s="84">
        <f>'BAR BB| Open rates'!AO23*0.85</f>
        <v>16150</v>
      </c>
      <c r="AP23" s="84">
        <f>'BAR BB| Open rates'!AP23*0.85</f>
        <v>17935</v>
      </c>
      <c r="AQ23" s="84">
        <f>'BAR BB| Open rates'!AQ23*0.85</f>
        <v>16150</v>
      </c>
      <c r="AR23" s="84">
        <f>'BAR BB| Open rates'!AR23*0.85</f>
        <v>16150</v>
      </c>
      <c r="AS23" s="84">
        <f>'BAR BB| Open rates'!AS23*0.85</f>
        <v>15300</v>
      </c>
      <c r="AT23" s="84">
        <f>'BAR BB| Open rates'!AT23*0.85</f>
        <v>22015</v>
      </c>
      <c r="AU23" s="84">
        <f>'BAR BB| Open rates'!AU23*0.85</f>
        <v>15300</v>
      </c>
      <c r="AV23" s="84">
        <f>'BAR BB| Open rates'!AV23*0.85</f>
        <v>27115</v>
      </c>
      <c r="AW23" s="84">
        <f>'BAR BB| Open rates'!AW23*0.85</f>
        <v>27115</v>
      </c>
      <c r="AX23" s="84">
        <f>'BAR BB| Open rates'!AX23*0.85</f>
        <v>25415</v>
      </c>
      <c r="AY23" s="84">
        <f>'BAR BB| Open rates'!AY23*0.85</f>
        <v>25415</v>
      </c>
      <c r="AZ23" s="84">
        <f>'BAR BB| Open rates'!AZ23*0.85</f>
        <v>25415</v>
      </c>
      <c r="BA23" s="84">
        <f>'BAR BB| Open rates'!BA23*0.85</f>
        <v>25415</v>
      </c>
      <c r="BB23" s="84">
        <f>'BAR BB| Open rates'!BB23*0.85</f>
        <v>25415</v>
      </c>
      <c r="BC23" s="84">
        <f>'BAR BB| Open rates'!BC23*0.85</f>
        <v>25415</v>
      </c>
      <c r="BD23" s="84">
        <f>'BAR BB| Open rates'!BD23*0.85</f>
        <v>25415</v>
      </c>
      <c r="BE23" s="84">
        <f>'BAR BB| Open rates'!BE23*0.85</f>
        <v>25415</v>
      </c>
      <c r="BF23" s="84">
        <f>'BAR BB| Open rates'!BF23*0.85</f>
        <v>25415</v>
      </c>
      <c r="BG23" s="84">
        <f>'BAR BB| Open rates'!BG23*0.85</f>
        <v>24565</v>
      </c>
      <c r="BH23" s="84">
        <f>'BAR BB| Open rates'!BH23*0.85</f>
        <v>24565</v>
      </c>
      <c r="BI23" s="84">
        <f>'BAR BB| Open rates'!BI23*0.85</f>
        <v>24565</v>
      </c>
    </row>
    <row r="24" spans="1:61" s="14" customFormat="1" ht="12" customHeight="1" x14ac:dyDescent="0.2">
      <c r="A24" s="42">
        <v>4</v>
      </c>
      <c r="B24" s="84">
        <f>'BAR BB| Open rates'!B24*0.85</f>
        <v>57290</v>
      </c>
      <c r="C24" s="84">
        <f>'BAR BB| Open rates'!C24*0.85</f>
        <v>57290</v>
      </c>
      <c r="D24" s="84">
        <f>'BAR BB| Open rates'!D24*0.85</f>
        <v>57290</v>
      </c>
      <c r="E24" s="84">
        <f>'BAR BB| Open rates'!E24*0.85</f>
        <v>57290</v>
      </c>
      <c r="F24" s="84">
        <f>'BAR BB| Open rates'!F24*0.85</f>
        <v>57290</v>
      </c>
      <c r="G24" s="84">
        <f>'BAR BB| Open rates'!G24*0.85</f>
        <v>57290</v>
      </c>
      <c r="H24" s="84">
        <f>'BAR BB| Open rates'!H24*0.85</f>
        <v>53890</v>
      </c>
      <c r="I24" s="84">
        <f>'BAR BB| Open rates'!I24*0.85</f>
        <v>53040</v>
      </c>
      <c r="J24" s="84">
        <f>'BAR BB| Open rates'!J24*0.85</f>
        <v>53890</v>
      </c>
      <c r="K24" s="84">
        <f>'BAR BB| Open rates'!K24*0.85</f>
        <v>41140</v>
      </c>
      <c r="L24" s="84">
        <f>'BAR BB| Open rates'!L24*0.85</f>
        <v>36890</v>
      </c>
      <c r="M24" s="84">
        <f>'BAR BB| Open rates'!M24*0.85</f>
        <v>39440</v>
      </c>
      <c r="N24" s="84">
        <f>'BAR BB| Open rates'!N24*0.85</f>
        <v>39440</v>
      </c>
      <c r="O24" s="84">
        <f>'BAR BB| Open rates'!O24*0.85</f>
        <v>34340</v>
      </c>
      <c r="P24" s="84">
        <f>'BAR BB| Open rates'!P24*0.85</f>
        <v>34340</v>
      </c>
      <c r="Q24" s="84">
        <f>'BAR BB| Open rates'!Q24*0.85</f>
        <v>30940</v>
      </c>
      <c r="R24" s="84">
        <f>'BAR BB| Open rates'!R24*0.85</f>
        <v>30940</v>
      </c>
      <c r="S24" s="84">
        <f>'BAR BB| Open rates'!S24*0.85</f>
        <v>28560</v>
      </c>
      <c r="T24" s="84">
        <f>'BAR BB| Open rates'!T24*0.85</f>
        <v>30940</v>
      </c>
      <c r="U24" s="84">
        <f>'BAR BB| Open rates'!U24*0.85</f>
        <v>28560</v>
      </c>
      <c r="V24" s="84">
        <f>'BAR BB| Open rates'!V24*0.85</f>
        <v>27540</v>
      </c>
      <c r="W24" s="84">
        <f>'BAR BB| Open rates'!W24*0.85</f>
        <v>18190</v>
      </c>
      <c r="X24" s="84">
        <f>'BAR BB| Open rates'!X24*0.85</f>
        <v>16235</v>
      </c>
      <c r="Y24" s="84">
        <f>'BAR BB| Open rates'!Y24*0.85</f>
        <v>17085</v>
      </c>
      <c r="Z24" s="84">
        <f>'BAR BB| Open rates'!Z24*0.85</f>
        <v>16235</v>
      </c>
      <c r="AA24" s="84">
        <f>'BAR BB| Open rates'!AA24*0.85</f>
        <v>17085</v>
      </c>
      <c r="AB24" s="84">
        <f>'BAR BB| Open rates'!AB24*0.85</f>
        <v>16235</v>
      </c>
      <c r="AC24" s="84">
        <f>'BAR BB| Open rates'!AC24*0.85</f>
        <v>16235</v>
      </c>
      <c r="AD24" s="84">
        <f>'BAR BB| Open rates'!AD24*0.85</f>
        <v>16490</v>
      </c>
      <c r="AE24" s="84">
        <f>'BAR BB| Open rates'!AE24*0.85</f>
        <v>17425</v>
      </c>
      <c r="AF24" s="84">
        <f>'BAR BB| Open rates'!AF24*0.85</f>
        <v>16235</v>
      </c>
      <c r="AG24" s="84">
        <f>'BAR BB| Open rates'!AG24*0.85</f>
        <v>17425</v>
      </c>
      <c r="AH24" s="84">
        <f>'BAR BB| Open rates'!AH24*0.85</f>
        <v>16235</v>
      </c>
      <c r="AI24" s="84">
        <f>'BAR BB| Open rates'!AI24*0.85</f>
        <v>17085</v>
      </c>
      <c r="AJ24" s="84">
        <f>'BAR BB| Open rates'!AJ24*0.85</f>
        <v>16235</v>
      </c>
      <c r="AK24" s="84">
        <f>'BAR BB| Open rates'!AK24*0.85</f>
        <v>17085</v>
      </c>
      <c r="AL24" s="84">
        <f>'BAR BB| Open rates'!AL24*0.85</f>
        <v>16235</v>
      </c>
      <c r="AM24" s="84">
        <f>'BAR BB| Open rates'!AM24*0.85</f>
        <v>19210</v>
      </c>
      <c r="AN24" s="84">
        <f>'BAR BB| Open rates'!AN24*0.85</f>
        <v>19210</v>
      </c>
      <c r="AO24" s="84">
        <f>'BAR BB| Open rates'!AO24*0.85</f>
        <v>17425</v>
      </c>
      <c r="AP24" s="84">
        <f>'BAR BB| Open rates'!AP24*0.85</f>
        <v>19210</v>
      </c>
      <c r="AQ24" s="84">
        <f>'BAR BB| Open rates'!AQ24*0.85</f>
        <v>17425</v>
      </c>
      <c r="AR24" s="84">
        <f>'BAR BB| Open rates'!AR24*0.85</f>
        <v>17425</v>
      </c>
      <c r="AS24" s="84">
        <f>'BAR BB| Open rates'!AS24*0.85</f>
        <v>16575</v>
      </c>
      <c r="AT24" s="84">
        <f>'BAR BB| Open rates'!AT24*0.85</f>
        <v>23290</v>
      </c>
      <c r="AU24" s="84">
        <f>'BAR BB| Open rates'!AU24*0.85</f>
        <v>16575</v>
      </c>
      <c r="AV24" s="84">
        <f>'BAR BB| Open rates'!AV24*0.85</f>
        <v>28390</v>
      </c>
      <c r="AW24" s="84">
        <f>'BAR BB| Open rates'!AW24*0.85</f>
        <v>28390</v>
      </c>
      <c r="AX24" s="84">
        <f>'BAR BB| Open rates'!AX24*0.85</f>
        <v>26690</v>
      </c>
      <c r="AY24" s="84">
        <f>'BAR BB| Open rates'!AY24*0.85</f>
        <v>26690</v>
      </c>
      <c r="AZ24" s="84">
        <f>'BAR BB| Open rates'!AZ24*0.85</f>
        <v>26690</v>
      </c>
      <c r="BA24" s="84">
        <f>'BAR BB| Open rates'!BA24*0.85</f>
        <v>26690</v>
      </c>
      <c r="BB24" s="84">
        <f>'BAR BB| Open rates'!BB24*0.85</f>
        <v>26690</v>
      </c>
      <c r="BC24" s="84">
        <f>'BAR BB| Open rates'!BC24*0.85</f>
        <v>26690</v>
      </c>
      <c r="BD24" s="84">
        <f>'BAR BB| Open rates'!BD24*0.85</f>
        <v>26690</v>
      </c>
      <c r="BE24" s="84">
        <f>'BAR BB| Open rates'!BE24*0.85</f>
        <v>26690</v>
      </c>
      <c r="BF24" s="84">
        <f>'BAR BB| Open rates'!BF24*0.85</f>
        <v>26690</v>
      </c>
      <c r="BG24" s="84">
        <f>'BAR BB| Open rates'!BG24*0.85</f>
        <v>25840</v>
      </c>
      <c r="BH24" s="84">
        <f>'BAR BB| Open rates'!BH24*0.85</f>
        <v>25840</v>
      </c>
      <c r="BI24" s="84">
        <f>'BAR BB| Open rates'!BI24*0.85</f>
        <v>25840</v>
      </c>
    </row>
    <row r="25" spans="1:6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row>
    <row r="26" spans="1:61" s="14" customFormat="1" ht="12" customHeight="1" x14ac:dyDescent="0.2">
      <c r="A26" s="42">
        <v>1</v>
      </c>
      <c r="B26" s="84">
        <f>'BAR BB| Open rates'!B26*0.85</f>
        <v>70465</v>
      </c>
      <c r="C26" s="84">
        <f>'BAR BB| Open rates'!C26*0.85</f>
        <v>70465</v>
      </c>
      <c r="D26" s="84">
        <f>'BAR BB| Open rates'!D26*0.85</f>
        <v>70465</v>
      </c>
      <c r="E26" s="84">
        <f>'BAR BB| Open rates'!E26*0.85</f>
        <v>70465</v>
      </c>
      <c r="F26" s="84">
        <f>'BAR BB| Open rates'!F26*0.85</f>
        <v>70465</v>
      </c>
      <c r="G26" s="84">
        <f>'BAR BB| Open rates'!G26*0.85</f>
        <v>70465</v>
      </c>
      <c r="H26" s="84">
        <f>'BAR BB| Open rates'!H26*0.85</f>
        <v>67065</v>
      </c>
      <c r="I26" s="84">
        <f>'BAR BB| Open rates'!I26*0.85</f>
        <v>66215</v>
      </c>
      <c r="J26" s="84">
        <f>'BAR BB| Open rates'!J26*0.85</f>
        <v>67065</v>
      </c>
      <c r="K26" s="84">
        <f>'BAR BB| Open rates'!K26*0.85</f>
        <v>45815</v>
      </c>
      <c r="L26" s="84">
        <f>'BAR BB| Open rates'!L26*0.85</f>
        <v>41565</v>
      </c>
      <c r="M26" s="84">
        <f>'BAR BB| Open rates'!M26*0.85</f>
        <v>44115</v>
      </c>
      <c r="N26" s="84">
        <f>'BAR BB| Open rates'!N26*0.85</f>
        <v>44115</v>
      </c>
      <c r="O26" s="84">
        <f>'BAR BB| Open rates'!O26*0.85</f>
        <v>39015</v>
      </c>
      <c r="P26" s="84">
        <f>'BAR BB| Open rates'!P26*0.85</f>
        <v>39015</v>
      </c>
      <c r="Q26" s="84">
        <f>'BAR BB| Open rates'!Q26*0.85</f>
        <v>35615</v>
      </c>
      <c r="R26" s="84">
        <f>'BAR BB| Open rates'!R26*0.85</f>
        <v>35615</v>
      </c>
      <c r="S26" s="84">
        <f>'BAR BB| Open rates'!S26*0.85</f>
        <v>33235</v>
      </c>
      <c r="T26" s="84">
        <f>'BAR BB| Open rates'!T26*0.85</f>
        <v>35615</v>
      </c>
      <c r="U26" s="84">
        <f>'BAR BB| Open rates'!U26*0.85</f>
        <v>33235</v>
      </c>
      <c r="V26" s="84">
        <f>'BAR BB| Open rates'!V26*0.85</f>
        <v>32215</v>
      </c>
      <c r="W26" s="84">
        <f>'BAR BB| Open rates'!W26*0.85</f>
        <v>19465</v>
      </c>
      <c r="X26" s="84">
        <f>'BAR BB| Open rates'!X26*0.85</f>
        <v>17510</v>
      </c>
      <c r="Y26" s="84">
        <f>'BAR BB| Open rates'!Y26*0.85</f>
        <v>18360</v>
      </c>
      <c r="Z26" s="84">
        <f>'BAR BB| Open rates'!Z26*0.85</f>
        <v>17510</v>
      </c>
      <c r="AA26" s="84">
        <f>'BAR BB| Open rates'!AA26*0.85</f>
        <v>18360</v>
      </c>
      <c r="AB26" s="84">
        <f>'BAR BB| Open rates'!AB26*0.85</f>
        <v>17510</v>
      </c>
      <c r="AC26" s="84">
        <f>'BAR BB| Open rates'!AC26*0.85</f>
        <v>17510</v>
      </c>
      <c r="AD26" s="84">
        <f>'BAR BB| Open rates'!AD26*0.85</f>
        <v>17765</v>
      </c>
      <c r="AE26" s="84">
        <f>'BAR BB| Open rates'!AE26*0.85</f>
        <v>18700</v>
      </c>
      <c r="AF26" s="84">
        <f>'BAR BB| Open rates'!AF26*0.85</f>
        <v>17510</v>
      </c>
      <c r="AG26" s="84">
        <f>'BAR BB| Open rates'!AG26*0.85</f>
        <v>18700</v>
      </c>
      <c r="AH26" s="84">
        <f>'BAR BB| Open rates'!AH26*0.85</f>
        <v>17510</v>
      </c>
      <c r="AI26" s="84">
        <f>'BAR BB| Open rates'!AI26*0.85</f>
        <v>18360</v>
      </c>
      <c r="AJ26" s="84">
        <f>'BAR BB| Open rates'!AJ26*0.85</f>
        <v>17510</v>
      </c>
      <c r="AK26" s="84">
        <f>'BAR BB| Open rates'!AK26*0.85</f>
        <v>18360</v>
      </c>
      <c r="AL26" s="84">
        <f>'BAR BB| Open rates'!AL26*0.85</f>
        <v>17510</v>
      </c>
      <c r="AM26" s="84">
        <f>'BAR BB| Open rates'!AM26*0.85</f>
        <v>20485</v>
      </c>
      <c r="AN26" s="84">
        <f>'BAR BB| Open rates'!AN26*0.85</f>
        <v>20485</v>
      </c>
      <c r="AO26" s="84">
        <f>'BAR BB| Open rates'!AO26*0.85</f>
        <v>18700</v>
      </c>
      <c r="AP26" s="84">
        <f>'BAR BB| Open rates'!AP26*0.85</f>
        <v>20485</v>
      </c>
      <c r="AQ26" s="84">
        <f>'BAR BB| Open rates'!AQ26*0.85</f>
        <v>18700</v>
      </c>
      <c r="AR26" s="84">
        <f>'BAR BB| Open rates'!AR26*0.85</f>
        <v>18700</v>
      </c>
      <c r="AS26" s="84">
        <f>'BAR BB| Open rates'!AS26*0.85</f>
        <v>17850</v>
      </c>
      <c r="AT26" s="84">
        <f>'BAR BB| Open rates'!AT26*0.85</f>
        <v>24565</v>
      </c>
      <c r="AU26" s="84">
        <f>'BAR BB| Open rates'!AU26*0.85</f>
        <v>17850</v>
      </c>
      <c r="AV26" s="84">
        <f>'BAR BB| Open rates'!AV26*0.85</f>
        <v>30515</v>
      </c>
      <c r="AW26" s="84">
        <f>'BAR BB| Open rates'!AW26*0.85</f>
        <v>30515</v>
      </c>
      <c r="AX26" s="84">
        <f>'BAR BB| Open rates'!AX26*0.85</f>
        <v>28815</v>
      </c>
      <c r="AY26" s="84">
        <f>'BAR BB| Open rates'!AY26*0.85</f>
        <v>28815</v>
      </c>
      <c r="AZ26" s="84">
        <f>'BAR BB| Open rates'!AZ26*0.85</f>
        <v>28815</v>
      </c>
      <c r="BA26" s="84">
        <f>'BAR BB| Open rates'!BA26*0.85</f>
        <v>28815</v>
      </c>
      <c r="BB26" s="84">
        <f>'BAR BB| Open rates'!BB26*0.85</f>
        <v>28815</v>
      </c>
      <c r="BC26" s="84">
        <f>'BAR BB| Open rates'!BC26*0.85</f>
        <v>28815</v>
      </c>
      <c r="BD26" s="84">
        <f>'BAR BB| Open rates'!BD26*0.85</f>
        <v>28815</v>
      </c>
      <c r="BE26" s="84">
        <f>'BAR BB| Open rates'!BE26*0.85</f>
        <v>28815</v>
      </c>
      <c r="BF26" s="84">
        <f>'BAR BB| Open rates'!BF26*0.85</f>
        <v>28815</v>
      </c>
      <c r="BG26" s="84">
        <f>'BAR BB| Open rates'!BG26*0.85</f>
        <v>27965</v>
      </c>
      <c r="BH26" s="84">
        <f>'BAR BB| Open rates'!BH26*0.85</f>
        <v>27965</v>
      </c>
      <c r="BI26" s="84">
        <f>'BAR BB| Open rates'!BI26*0.85</f>
        <v>27965</v>
      </c>
    </row>
    <row r="27" spans="1:61" s="14" customFormat="1" ht="12" customHeight="1" x14ac:dyDescent="0.2">
      <c r="A27" s="42">
        <v>2</v>
      </c>
      <c r="B27" s="84">
        <f>'BAR BB| Open rates'!B27*0.85</f>
        <v>71740</v>
      </c>
      <c r="C27" s="84">
        <f>'BAR BB| Open rates'!C27*0.85</f>
        <v>71740</v>
      </c>
      <c r="D27" s="84">
        <f>'BAR BB| Open rates'!D27*0.85</f>
        <v>71740</v>
      </c>
      <c r="E27" s="84">
        <f>'BAR BB| Open rates'!E27*0.85</f>
        <v>71740</v>
      </c>
      <c r="F27" s="84">
        <f>'BAR BB| Open rates'!F27*0.85</f>
        <v>71740</v>
      </c>
      <c r="G27" s="84">
        <f>'BAR BB| Open rates'!G27*0.85</f>
        <v>71740</v>
      </c>
      <c r="H27" s="84">
        <f>'BAR BB| Open rates'!H27*0.85</f>
        <v>68340</v>
      </c>
      <c r="I27" s="84">
        <f>'BAR BB| Open rates'!I27*0.85</f>
        <v>67490</v>
      </c>
      <c r="J27" s="84">
        <f>'BAR BB| Open rates'!J27*0.85</f>
        <v>68340</v>
      </c>
      <c r="K27" s="84">
        <f>'BAR BB| Open rates'!K27*0.85</f>
        <v>47090</v>
      </c>
      <c r="L27" s="84">
        <f>'BAR BB| Open rates'!L27*0.85</f>
        <v>42840</v>
      </c>
      <c r="M27" s="84">
        <f>'BAR BB| Open rates'!M27*0.85</f>
        <v>45390</v>
      </c>
      <c r="N27" s="84">
        <f>'BAR BB| Open rates'!N27*0.85</f>
        <v>45390</v>
      </c>
      <c r="O27" s="84">
        <f>'BAR BB| Open rates'!O27*0.85</f>
        <v>40290</v>
      </c>
      <c r="P27" s="84">
        <f>'BAR BB| Open rates'!P27*0.85</f>
        <v>40290</v>
      </c>
      <c r="Q27" s="84">
        <f>'BAR BB| Open rates'!Q27*0.85</f>
        <v>36890</v>
      </c>
      <c r="R27" s="84">
        <f>'BAR BB| Open rates'!R27*0.85</f>
        <v>36890</v>
      </c>
      <c r="S27" s="84">
        <f>'BAR BB| Open rates'!S27*0.85</f>
        <v>34510</v>
      </c>
      <c r="T27" s="84">
        <f>'BAR BB| Open rates'!T27*0.85</f>
        <v>36890</v>
      </c>
      <c r="U27" s="84">
        <f>'BAR BB| Open rates'!U27*0.85</f>
        <v>34510</v>
      </c>
      <c r="V27" s="84">
        <f>'BAR BB| Open rates'!V27*0.85</f>
        <v>33490</v>
      </c>
      <c r="W27" s="84">
        <f>'BAR BB| Open rates'!W27*0.85</f>
        <v>20740</v>
      </c>
      <c r="X27" s="84">
        <f>'BAR BB| Open rates'!X27*0.85</f>
        <v>18785</v>
      </c>
      <c r="Y27" s="84">
        <f>'BAR BB| Open rates'!Y27*0.85</f>
        <v>19635</v>
      </c>
      <c r="Z27" s="84">
        <f>'BAR BB| Open rates'!Z27*0.85</f>
        <v>18785</v>
      </c>
      <c r="AA27" s="84">
        <f>'BAR BB| Open rates'!AA27*0.85</f>
        <v>19635</v>
      </c>
      <c r="AB27" s="84">
        <f>'BAR BB| Open rates'!AB27*0.85</f>
        <v>18785</v>
      </c>
      <c r="AC27" s="84">
        <f>'BAR BB| Open rates'!AC27*0.85</f>
        <v>18785</v>
      </c>
      <c r="AD27" s="84">
        <f>'BAR BB| Open rates'!AD27*0.85</f>
        <v>19040</v>
      </c>
      <c r="AE27" s="84">
        <f>'BAR BB| Open rates'!AE27*0.85</f>
        <v>19975</v>
      </c>
      <c r="AF27" s="84">
        <f>'BAR BB| Open rates'!AF27*0.85</f>
        <v>18785</v>
      </c>
      <c r="AG27" s="84">
        <f>'BAR BB| Open rates'!AG27*0.85</f>
        <v>19975</v>
      </c>
      <c r="AH27" s="84">
        <f>'BAR BB| Open rates'!AH27*0.85</f>
        <v>18785</v>
      </c>
      <c r="AI27" s="84">
        <f>'BAR BB| Open rates'!AI27*0.85</f>
        <v>19635</v>
      </c>
      <c r="AJ27" s="84">
        <f>'BAR BB| Open rates'!AJ27*0.85</f>
        <v>18785</v>
      </c>
      <c r="AK27" s="84">
        <f>'BAR BB| Open rates'!AK27*0.85</f>
        <v>19635</v>
      </c>
      <c r="AL27" s="84">
        <f>'BAR BB| Open rates'!AL27*0.85</f>
        <v>18785</v>
      </c>
      <c r="AM27" s="84">
        <f>'BAR BB| Open rates'!AM27*0.85</f>
        <v>21760</v>
      </c>
      <c r="AN27" s="84">
        <f>'BAR BB| Open rates'!AN27*0.85</f>
        <v>21760</v>
      </c>
      <c r="AO27" s="84">
        <f>'BAR BB| Open rates'!AO27*0.85</f>
        <v>19975</v>
      </c>
      <c r="AP27" s="84">
        <f>'BAR BB| Open rates'!AP27*0.85</f>
        <v>21760</v>
      </c>
      <c r="AQ27" s="84">
        <f>'BAR BB| Open rates'!AQ27*0.85</f>
        <v>19975</v>
      </c>
      <c r="AR27" s="84">
        <f>'BAR BB| Open rates'!AR27*0.85</f>
        <v>19975</v>
      </c>
      <c r="AS27" s="84">
        <f>'BAR BB| Open rates'!AS27*0.85</f>
        <v>19125</v>
      </c>
      <c r="AT27" s="84">
        <f>'BAR BB| Open rates'!AT27*0.85</f>
        <v>25840</v>
      </c>
      <c r="AU27" s="84">
        <f>'BAR BB| Open rates'!AU27*0.85</f>
        <v>19125</v>
      </c>
      <c r="AV27" s="84">
        <f>'BAR BB| Open rates'!AV27*0.85</f>
        <v>31790</v>
      </c>
      <c r="AW27" s="84">
        <f>'BAR BB| Open rates'!AW27*0.85</f>
        <v>31790</v>
      </c>
      <c r="AX27" s="84">
        <f>'BAR BB| Open rates'!AX27*0.85</f>
        <v>30090</v>
      </c>
      <c r="AY27" s="84">
        <f>'BAR BB| Open rates'!AY27*0.85</f>
        <v>30090</v>
      </c>
      <c r="AZ27" s="84">
        <f>'BAR BB| Open rates'!AZ27*0.85</f>
        <v>30090</v>
      </c>
      <c r="BA27" s="84">
        <f>'BAR BB| Open rates'!BA27*0.85</f>
        <v>30090</v>
      </c>
      <c r="BB27" s="84">
        <f>'BAR BB| Open rates'!BB27*0.85</f>
        <v>30090</v>
      </c>
      <c r="BC27" s="84">
        <f>'BAR BB| Open rates'!BC27*0.85</f>
        <v>30090</v>
      </c>
      <c r="BD27" s="84">
        <f>'BAR BB| Open rates'!BD27*0.85</f>
        <v>30090</v>
      </c>
      <c r="BE27" s="84">
        <f>'BAR BB| Open rates'!BE27*0.85</f>
        <v>30090</v>
      </c>
      <c r="BF27" s="84">
        <f>'BAR BB| Open rates'!BF27*0.85</f>
        <v>30090</v>
      </c>
      <c r="BG27" s="84">
        <f>'BAR BB| Open rates'!BG27*0.85</f>
        <v>29240</v>
      </c>
      <c r="BH27" s="84">
        <f>'BAR BB| Open rates'!BH27*0.85</f>
        <v>29240</v>
      </c>
      <c r="BI27" s="84">
        <f>'BAR BB| Open rates'!BI27*0.85</f>
        <v>29240</v>
      </c>
    </row>
    <row r="28" spans="1:61" s="14" customFormat="1" ht="12" customHeight="1" x14ac:dyDescent="0.2">
      <c r="A28" s="42">
        <v>3</v>
      </c>
      <c r="B28" s="84">
        <f>'BAR BB| Open rates'!B28*0.85</f>
        <v>73015</v>
      </c>
      <c r="C28" s="84">
        <f>'BAR BB| Open rates'!C28*0.85</f>
        <v>73015</v>
      </c>
      <c r="D28" s="84">
        <f>'BAR BB| Open rates'!D28*0.85</f>
        <v>73015</v>
      </c>
      <c r="E28" s="84">
        <f>'BAR BB| Open rates'!E28*0.85</f>
        <v>73015</v>
      </c>
      <c r="F28" s="84">
        <f>'BAR BB| Open rates'!F28*0.85</f>
        <v>73015</v>
      </c>
      <c r="G28" s="84">
        <f>'BAR BB| Open rates'!G28*0.85</f>
        <v>73015</v>
      </c>
      <c r="H28" s="84">
        <f>'BAR BB| Open rates'!H28*0.85</f>
        <v>69615</v>
      </c>
      <c r="I28" s="84">
        <f>'BAR BB| Open rates'!I28*0.85</f>
        <v>68765</v>
      </c>
      <c r="J28" s="84">
        <f>'BAR BB| Open rates'!J28*0.85</f>
        <v>69615</v>
      </c>
      <c r="K28" s="84">
        <f>'BAR BB| Open rates'!K28*0.85</f>
        <v>48365</v>
      </c>
      <c r="L28" s="84">
        <f>'BAR BB| Open rates'!L28*0.85</f>
        <v>44115</v>
      </c>
      <c r="M28" s="84">
        <f>'BAR BB| Open rates'!M28*0.85</f>
        <v>46665</v>
      </c>
      <c r="N28" s="84">
        <f>'BAR BB| Open rates'!N28*0.85</f>
        <v>46665</v>
      </c>
      <c r="O28" s="84">
        <f>'BAR BB| Open rates'!O28*0.85</f>
        <v>41565</v>
      </c>
      <c r="P28" s="84">
        <f>'BAR BB| Open rates'!P28*0.85</f>
        <v>41565</v>
      </c>
      <c r="Q28" s="84">
        <f>'BAR BB| Open rates'!Q28*0.85</f>
        <v>38165</v>
      </c>
      <c r="R28" s="84">
        <f>'BAR BB| Open rates'!R28*0.85</f>
        <v>38165</v>
      </c>
      <c r="S28" s="84">
        <f>'BAR BB| Open rates'!S28*0.85</f>
        <v>35785</v>
      </c>
      <c r="T28" s="84">
        <f>'BAR BB| Open rates'!T28*0.85</f>
        <v>38165</v>
      </c>
      <c r="U28" s="84">
        <f>'BAR BB| Open rates'!U28*0.85</f>
        <v>35785</v>
      </c>
      <c r="V28" s="84">
        <f>'BAR BB| Open rates'!V28*0.85</f>
        <v>34765</v>
      </c>
      <c r="W28" s="84">
        <f>'BAR BB| Open rates'!W28*0.85</f>
        <v>22015</v>
      </c>
      <c r="X28" s="84">
        <f>'BAR BB| Open rates'!X28*0.85</f>
        <v>20060</v>
      </c>
      <c r="Y28" s="84">
        <f>'BAR BB| Open rates'!Y28*0.85</f>
        <v>20910</v>
      </c>
      <c r="Z28" s="84">
        <f>'BAR BB| Open rates'!Z28*0.85</f>
        <v>20060</v>
      </c>
      <c r="AA28" s="84">
        <f>'BAR BB| Open rates'!AA28*0.85</f>
        <v>20910</v>
      </c>
      <c r="AB28" s="84">
        <f>'BAR BB| Open rates'!AB28*0.85</f>
        <v>20060</v>
      </c>
      <c r="AC28" s="84">
        <f>'BAR BB| Open rates'!AC28*0.85</f>
        <v>20060</v>
      </c>
      <c r="AD28" s="84">
        <f>'BAR BB| Open rates'!AD28*0.85</f>
        <v>20315</v>
      </c>
      <c r="AE28" s="84">
        <f>'BAR BB| Open rates'!AE28*0.85</f>
        <v>21250</v>
      </c>
      <c r="AF28" s="84">
        <f>'BAR BB| Open rates'!AF28*0.85</f>
        <v>20060</v>
      </c>
      <c r="AG28" s="84">
        <f>'BAR BB| Open rates'!AG28*0.85</f>
        <v>21250</v>
      </c>
      <c r="AH28" s="84">
        <f>'BAR BB| Open rates'!AH28*0.85</f>
        <v>20060</v>
      </c>
      <c r="AI28" s="84">
        <f>'BAR BB| Open rates'!AI28*0.85</f>
        <v>20910</v>
      </c>
      <c r="AJ28" s="84">
        <f>'BAR BB| Open rates'!AJ28*0.85</f>
        <v>20060</v>
      </c>
      <c r="AK28" s="84">
        <f>'BAR BB| Open rates'!AK28*0.85</f>
        <v>20910</v>
      </c>
      <c r="AL28" s="84">
        <f>'BAR BB| Open rates'!AL28*0.85</f>
        <v>20060</v>
      </c>
      <c r="AM28" s="84">
        <f>'BAR BB| Open rates'!AM28*0.85</f>
        <v>23035</v>
      </c>
      <c r="AN28" s="84">
        <f>'BAR BB| Open rates'!AN28*0.85</f>
        <v>23035</v>
      </c>
      <c r="AO28" s="84">
        <f>'BAR BB| Open rates'!AO28*0.85</f>
        <v>21250</v>
      </c>
      <c r="AP28" s="84">
        <f>'BAR BB| Open rates'!AP28*0.85</f>
        <v>23035</v>
      </c>
      <c r="AQ28" s="84">
        <f>'BAR BB| Open rates'!AQ28*0.85</f>
        <v>21250</v>
      </c>
      <c r="AR28" s="84">
        <f>'BAR BB| Open rates'!AR28*0.85</f>
        <v>21250</v>
      </c>
      <c r="AS28" s="84">
        <f>'BAR BB| Open rates'!AS28*0.85</f>
        <v>20400</v>
      </c>
      <c r="AT28" s="84">
        <f>'BAR BB| Open rates'!AT28*0.85</f>
        <v>27115</v>
      </c>
      <c r="AU28" s="84">
        <f>'BAR BB| Open rates'!AU28*0.85</f>
        <v>20400</v>
      </c>
      <c r="AV28" s="84">
        <f>'BAR BB| Open rates'!AV28*0.85</f>
        <v>33065</v>
      </c>
      <c r="AW28" s="84">
        <f>'BAR BB| Open rates'!AW28*0.85</f>
        <v>33065</v>
      </c>
      <c r="AX28" s="84">
        <f>'BAR BB| Open rates'!AX28*0.85</f>
        <v>31365</v>
      </c>
      <c r="AY28" s="84">
        <f>'BAR BB| Open rates'!AY28*0.85</f>
        <v>31365</v>
      </c>
      <c r="AZ28" s="84">
        <f>'BAR BB| Open rates'!AZ28*0.85</f>
        <v>31365</v>
      </c>
      <c r="BA28" s="84">
        <f>'BAR BB| Open rates'!BA28*0.85</f>
        <v>31365</v>
      </c>
      <c r="BB28" s="84">
        <f>'BAR BB| Open rates'!BB28*0.85</f>
        <v>31365</v>
      </c>
      <c r="BC28" s="84">
        <f>'BAR BB| Open rates'!BC28*0.85</f>
        <v>31365</v>
      </c>
      <c r="BD28" s="84">
        <f>'BAR BB| Open rates'!BD28*0.85</f>
        <v>31365</v>
      </c>
      <c r="BE28" s="84">
        <f>'BAR BB| Open rates'!BE28*0.85</f>
        <v>31365</v>
      </c>
      <c r="BF28" s="84">
        <f>'BAR BB| Open rates'!BF28*0.85</f>
        <v>31365</v>
      </c>
      <c r="BG28" s="84">
        <f>'BAR BB| Open rates'!BG28*0.85</f>
        <v>30515</v>
      </c>
      <c r="BH28" s="84">
        <f>'BAR BB| Open rates'!BH28*0.85</f>
        <v>30515</v>
      </c>
      <c r="BI28" s="84">
        <f>'BAR BB| Open rates'!BI28*0.85</f>
        <v>30515</v>
      </c>
    </row>
    <row r="29" spans="1:61" s="14" customFormat="1" ht="12" customHeight="1" x14ac:dyDescent="0.2">
      <c r="A29" s="42">
        <v>4</v>
      </c>
      <c r="B29" s="84">
        <f>'BAR BB| Open rates'!B29*0.85</f>
        <v>74290</v>
      </c>
      <c r="C29" s="84">
        <f>'BAR BB| Open rates'!C29*0.85</f>
        <v>74290</v>
      </c>
      <c r="D29" s="84">
        <f>'BAR BB| Open rates'!D29*0.85</f>
        <v>74290</v>
      </c>
      <c r="E29" s="84">
        <f>'BAR BB| Open rates'!E29*0.85</f>
        <v>74290</v>
      </c>
      <c r="F29" s="84">
        <f>'BAR BB| Open rates'!F29*0.85</f>
        <v>74290</v>
      </c>
      <c r="G29" s="84">
        <f>'BAR BB| Open rates'!G29*0.85</f>
        <v>74290</v>
      </c>
      <c r="H29" s="84">
        <f>'BAR BB| Open rates'!H29*0.85</f>
        <v>70890</v>
      </c>
      <c r="I29" s="84">
        <f>'BAR BB| Open rates'!I29*0.85</f>
        <v>70040</v>
      </c>
      <c r="J29" s="84">
        <f>'BAR BB| Open rates'!J29*0.85</f>
        <v>70890</v>
      </c>
      <c r="K29" s="84">
        <f>'BAR BB| Open rates'!K29*0.85</f>
        <v>49640</v>
      </c>
      <c r="L29" s="84">
        <f>'BAR BB| Open rates'!L29*0.85</f>
        <v>45390</v>
      </c>
      <c r="M29" s="84">
        <f>'BAR BB| Open rates'!M29*0.85</f>
        <v>47940</v>
      </c>
      <c r="N29" s="84">
        <f>'BAR BB| Open rates'!N29*0.85</f>
        <v>47940</v>
      </c>
      <c r="O29" s="84">
        <f>'BAR BB| Open rates'!O29*0.85</f>
        <v>42840</v>
      </c>
      <c r="P29" s="84">
        <f>'BAR BB| Open rates'!P29*0.85</f>
        <v>42840</v>
      </c>
      <c r="Q29" s="84">
        <f>'BAR BB| Open rates'!Q29*0.85</f>
        <v>39440</v>
      </c>
      <c r="R29" s="84">
        <f>'BAR BB| Open rates'!R29*0.85</f>
        <v>39440</v>
      </c>
      <c r="S29" s="84">
        <f>'BAR BB| Open rates'!S29*0.85</f>
        <v>37060</v>
      </c>
      <c r="T29" s="84">
        <f>'BAR BB| Open rates'!T29*0.85</f>
        <v>39440</v>
      </c>
      <c r="U29" s="84">
        <f>'BAR BB| Open rates'!U29*0.85</f>
        <v>37060</v>
      </c>
      <c r="V29" s="84">
        <f>'BAR BB| Open rates'!V29*0.85</f>
        <v>36040</v>
      </c>
      <c r="W29" s="84">
        <f>'BAR BB| Open rates'!W29*0.85</f>
        <v>23290</v>
      </c>
      <c r="X29" s="84">
        <f>'BAR BB| Open rates'!X29*0.85</f>
        <v>21335</v>
      </c>
      <c r="Y29" s="84">
        <f>'BAR BB| Open rates'!Y29*0.85</f>
        <v>22185</v>
      </c>
      <c r="Z29" s="84">
        <f>'BAR BB| Open rates'!Z29*0.85</f>
        <v>21335</v>
      </c>
      <c r="AA29" s="84">
        <f>'BAR BB| Open rates'!AA29*0.85</f>
        <v>22185</v>
      </c>
      <c r="AB29" s="84">
        <f>'BAR BB| Open rates'!AB29*0.85</f>
        <v>21335</v>
      </c>
      <c r="AC29" s="84">
        <f>'BAR BB| Open rates'!AC29*0.85</f>
        <v>21335</v>
      </c>
      <c r="AD29" s="84">
        <f>'BAR BB| Open rates'!AD29*0.85</f>
        <v>21590</v>
      </c>
      <c r="AE29" s="84">
        <f>'BAR BB| Open rates'!AE29*0.85</f>
        <v>22525</v>
      </c>
      <c r="AF29" s="84">
        <f>'BAR BB| Open rates'!AF29*0.85</f>
        <v>21335</v>
      </c>
      <c r="AG29" s="84">
        <f>'BAR BB| Open rates'!AG29*0.85</f>
        <v>22525</v>
      </c>
      <c r="AH29" s="84">
        <f>'BAR BB| Open rates'!AH29*0.85</f>
        <v>21335</v>
      </c>
      <c r="AI29" s="84">
        <f>'BAR BB| Open rates'!AI29*0.85</f>
        <v>22185</v>
      </c>
      <c r="AJ29" s="84">
        <f>'BAR BB| Open rates'!AJ29*0.85</f>
        <v>21335</v>
      </c>
      <c r="AK29" s="84">
        <f>'BAR BB| Open rates'!AK29*0.85</f>
        <v>22185</v>
      </c>
      <c r="AL29" s="84">
        <f>'BAR BB| Open rates'!AL29*0.85</f>
        <v>21335</v>
      </c>
      <c r="AM29" s="84">
        <f>'BAR BB| Open rates'!AM29*0.85</f>
        <v>24310</v>
      </c>
      <c r="AN29" s="84">
        <f>'BAR BB| Open rates'!AN29*0.85</f>
        <v>24310</v>
      </c>
      <c r="AO29" s="84">
        <f>'BAR BB| Open rates'!AO29*0.85</f>
        <v>22525</v>
      </c>
      <c r="AP29" s="84">
        <f>'BAR BB| Open rates'!AP29*0.85</f>
        <v>24310</v>
      </c>
      <c r="AQ29" s="84">
        <f>'BAR BB| Open rates'!AQ29*0.85</f>
        <v>22525</v>
      </c>
      <c r="AR29" s="84">
        <f>'BAR BB| Open rates'!AR29*0.85</f>
        <v>22525</v>
      </c>
      <c r="AS29" s="84">
        <f>'BAR BB| Open rates'!AS29*0.85</f>
        <v>21675</v>
      </c>
      <c r="AT29" s="84">
        <f>'BAR BB| Open rates'!AT29*0.85</f>
        <v>28390</v>
      </c>
      <c r="AU29" s="84">
        <f>'BAR BB| Open rates'!AU29*0.85</f>
        <v>21675</v>
      </c>
      <c r="AV29" s="84">
        <f>'BAR BB| Open rates'!AV29*0.85</f>
        <v>34340</v>
      </c>
      <c r="AW29" s="84">
        <f>'BAR BB| Open rates'!AW29*0.85</f>
        <v>34340</v>
      </c>
      <c r="AX29" s="84">
        <f>'BAR BB| Open rates'!AX29*0.85</f>
        <v>32640</v>
      </c>
      <c r="AY29" s="84">
        <f>'BAR BB| Open rates'!AY29*0.85</f>
        <v>32640</v>
      </c>
      <c r="AZ29" s="84">
        <f>'BAR BB| Open rates'!AZ29*0.85</f>
        <v>32640</v>
      </c>
      <c r="BA29" s="84">
        <f>'BAR BB| Open rates'!BA29*0.85</f>
        <v>32640</v>
      </c>
      <c r="BB29" s="84">
        <f>'BAR BB| Open rates'!BB29*0.85</f>
        <v>32640</v>
      </c>
      <c r="BC29" s="84">
        <f>'BAR BB| Open rates'!BC29*0.85</f>
        <v>32640</v>
      </c>
      <c r="BD29" s="84">
        <f>'BAR BB| Open rates'!BD29*0.85</f>
        <v>32640</v>
      </c>
      <c r="BE29" s="84">
        <f>'BAR BB| Open rates'!BE29*0.85</f>
        <v>32640</v>
      </c>
      <c r="BF29" s="84">
        <f>'BAR BB| Open rates'!BF29*0.85</f>
        <v>32640</v>
      </c>
      <c r="BG29" s="84">
        <f>'BAR BB| Open rates'!BG29*0.85</f>
        <v>31790</v>
      </c>
      <c r="BH29" s="84">
        <f>'BAR BB| Open rates'!BH29*0.85</f>
        <v>31790</v>
      </c>
      <c r="BI29" s="84">
        <f>'BAR BB| Open rates'!BI29*0.85</f>
        <v>31790</v>
      </c>
    </row>
    <row r="30" spans="1:61" s="14" customFormat="1" ht="12" customHeight="1" x14ac:dyDescent="0.2">
      <c r="A30" s="123"/>
    </row>
    <row r="31" spans="1:61" s="14" customFormat="1" ht="12" customHeight="1" x14ac:dyDescent="0.2">
      <c r="A31" s="123"/>
    </row>
    <row r="32" spans="1:61" s="14" customFormat="1" ht="12.75" customHeight="1" x14ac:dyDescent="0.2">
      <c r="A32" s="223" t="s">
        <v>157</v>
      </c>
    </row>
    <row r="33" spans="1:1" s="14" customFormat="1" ht="12.75" customHeight="1" x14ac:dyDescent="0.2">
      <c r="A33" s="223"/>
    </row>
    <row r="34" spans="1:1" s="11" customFormat="1" ht="12.75" customHeight="1" x14ac:dyDescent="0.2">
      <c r="A34" s="223"/>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26" t="s">
        <v>300</v>
      </c>
    </row>
    <row r="46" spans="1:1" x14ac:dyDescent="0.2">
      <c r="A46" s="227"/>
    </row>
    <row r="47" spans="1:1" ht="12.75" thickBot="1" x14ac:dyDescent="0.25">
      <c r="A47" s="228"/>
    </row>
  </sheetData>
  <mergeCells count="2">
    <mergeCell ref="A32:A34"/>
    <mergeCell ref="A45:A47"/>
  </mergeCell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29" t="s">
        <v>89</v>
      </c>
      <c r="B30" s="229"/>
      <c r="C30" s="229"/>
      <c r="D30" s="229"/>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54</vt:i4>
      </vt:variant>
    </vt:vector>
  </HeadingPairs>
  <TitlesOfParts>
    <vt:vector size="54" baseType="lpstr">
      <vt:lpstr>NETTO20 </vt:lpstr>
      <vt:lpstr>BAR BB| Open rates</vt:lpstr>
      <vt:lpstr>NETTO18</vt:lpstr>
      <vt:lpstr>NETTO18 + 25 р</vt:lpstr>
      <vt:lpstr>NETTO20 + 35рМантера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РБ10 BB| FIT20 +35р Мантера</vt:lpstr>
      <vt:lpstr>РБ10 BB| FIT15</vt:lpstr>
      <vt:lpstr>НСЛ| FIT18</vt:lpstr>
      <vt:lpstr>НСЛ| FIT18 + 25</vt:lpstr>
      <vt:lpstr>НСЛ| FIT18 + 25 Мант</vt:lpstr>
      <vt:lpstr>НСЛ| FIT20 + 35 Мант </vt:lpstr>
      <vt:lpstr>НСЛ | FIT15</vt:lpstr>
      <vt:lpstr>НСЛ | comiss</vt:lpstr>
      <vt:lpstr>FIT20| AVIA </vt:lpstr>
      <vt:lpstr>FIT20| AVIA+25</vt:lpstr>
      <vt:lpstr>AVIA 12 comiss</vt:lpstr>
      <vt:lpstr>Stay&amp;Get 4=3 | FIT18</vt:lpstr>
      <vt:lpstr>Stay&amp;Get 4=3 | FIT18+25 </vt:lpstr>
      <vt:lpstr>Stay&amp;Get 4=3 | FIT18+25 мант</vt:lpstr>
      <vt:lpstr>Stay&amp;Get 4=3 | FIT20+35 мант </vt:lpstr>
      <vt:lpstr>Stay&amp;Get 4=3 | FIT15</vt:lpstr>
      <vt:lpstr>Stay&amp;Get 4=3COMISS</vt:lpstr>
      <vt:lpstr>Яркие осенние каник FIT20+25</vt:lpstr>
      <vt:lpstr>Яркие осенние каникулы FIT15</vt:lpstr>
      <vt:lpstr>Яркие осенние каникулы COMIS</vt:lpstr>
      <vt:lpstr>Отдыхай и Катай FIT18</vt:lpstr>
      <vt:lpstr>Отдыхай и Катай FIT18 +25</vt:lpstr>
      <vt:lpstr>Отдыхай и Катай FIT18+25Мантера</vt:lpstr>
      <vt:lpstr>Отдыхай и Катай FIT20 +25</vt:lpstr>
      <vt:lpstr>Отдыхай и Катай FIT20+35Мантера</vt:lpstr>
      <vt:lpstr>Отдыхай и Катай FIT15</vt:lpstr>
      <vt:lpstr>Отдыхай и Катай COMISS</vt:lpstr>
      <vt:lpstr>Каникулы в горах FIT18</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2025-02-11T10:44:42Z</dcterms:modified>
</cp:coreProperties>
</file>