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Каникулы в горах | COMMISSION" sheetId="154" r:id="rId3"/>
    <sheet name="Каникулы в горах | FIT18" sheetId="153" state="hidden" r:id="rId4"/>
    <sheet name="Каникулы в горах | FIT18+25руб" sheetId="155" state="hidden" r:id="rId5"/>
    <sheet name="Каникулы в горах | FIT15" sheetId="152" state="hidden" r:id="rId6"/>
    <sheet name="Каникулы в горах | FIT20" sheetId="156" state="hidden" r:id="rId7"/>
    <sheet name="AVIA 25" sheetId="97" state="hidden" r:id="rId8"/>
    <sheet name="AVIA 25 +25руб." sheetId="190" state="hidden" r:id="rId9"/>
    <sheet name="нетто 15" sheetId="80" state="hidden" r:id="rId10"/>
    <sheet name="нетто 18" sheetId="126" state="hidden" r:id="rId11"/>
    <sheet name="нетто 20" sheetId="81" state="hidden" r:id="rId12"/>
    <sheet name="РБ ВВ 15| FIT15" sheetId="78" state="hidden" r:id="rId13"/>
    <sheet name="РБ ВВ 15 | FIT20" sheetId="82" state="hidden" r:id="rId14"/>
    <sheet name="РБ ВВ 15 | COMMISSION" sheetId="83" state="hidden" r:id="rId15"/>
    <sheet name="нетто 20+25руб." sheetId="118" state="hidden" r:id="rId16"/>
    <sheet name="РБ ВВ 10(2022)| FIT15" sheetId="103" state="hidden" r:id="rId17"/>
    <sheet name="РБ ВВ 10(2022)| FIT20 +25руб." sheetId="119" state="hidden" r:id="rId18"/>
    <sheet name="РБ ВВ 10(2022)| FIT20" sheetId="104" state="hidden" r:id="rId19"/>
    <sheet name="РБ ВВ 10(2022)| COMMISSION" sheetId="105" state="hidden" r:id="rId20"/>
    <sheet name="ЗЭГ Активный |FIT20" sheetId="88" state="hidden" r:id="rId21"/>
    <sheet name="ЗЭГ Активный |COMMISSION" sheetId="89" state="hidden" r:id="rId22"/>
    <sheet name="РБ ВВ 10(2023)| FIT20+25руб." sheetId="120" state="hidden" r:id="rId23"/>
    <sheet name="РБ ВВ 15(2022)| FIT15" sheetId="112" state="hidden" r:id="rId24"/>
    <sheet name="РБ ВВ 15(2022)| FIT20" sheetId="113" state="hidden" r:id="rId25"/>
    <sheet name="РБ ВВ 15(2022)| FIT20+25руб." sheetId="121" state="hidden" r:id="rId26"/>
    <sheet name="РБ ВВ 15(2022)| COMMISSION " sheetId="114" state="hidden" r:id="rId27"/>
    <sheet name="ЗЭГ | FIT20 + 25руб." sheetId="122" state="hidden" r:id="rId28"/>
    <sheet name="Осенние Каникулы|FIT20" sheetId="86" state="hidden" r:id="rId29"/>
    <sheet name="ОсенниеКаникулы|COMMISSION" sheetId="87" state="hidden" r:id="rId30"/>
    <sheet name="отдыхай и катай расчет" sheetId="99" state="hidden" r:id="rId31"/>
    <sheet name="ЯВК 2023 |FIT15" sheetId="107" state="hidden" r:id="rId32"/>
    <sheet name=" ЯВК 2023 |FIT18" sheetId="127" state="hidden" r:id="rId33"/>
    <sheet name="AVIA 12% " sheetId="106" state="hidden" r:id="rId34"/>
    <sheet name="4=3 | FIT20" sheetId="95" state="hidden" r:id="rId35"/>
    <sheet name="4=3 | COMMISSION" sheetId="96" state="hidden" r:id="rId36"/>
    <sheet name="ЗЭГ | FIT15" sheetId="75" state="hidden" r:id="rId37"/>
    <sheet name="ЗЭГ | FIT18" sheetId="130" state="hidden" r:id="rId38"/>
    <sheet name="ЗЭГ | COMMISSION" sheetId="131" state="hidden" r:id="rId39"/>
    <sheet name="Осенние Каникулы|FIT15" sheetId="76" state="hidden" r:id="rId40"/>
    <sheet name="Осенние Каникулы|FIT18" sheetId="135" state="hidden" r:id="rId41"/>
    <sheet name="Осенние Каникулы|COMMISSION" sheetId="136" state="hidden" r:id="rId42"/>
    <sheet name="нетто 18+25руб." sheetId="144" state="hidden" r:id="rId43"/>
    <sheet name="нетто 20 2025" sheetId="145" state="hidden" r:id="rId44"/>
    <sheet name="3=4 | FIT18" sheetId="173" state="hidden" r:id="rId45"/>
    <sheet name="3=4 | FIT18+25руб." sheetId="174" state="hidden" r:id="rId46"/>
    <sheet name="3=4 | FIT20+35руб." sheetId="175" state="hidden" r:id="rId47"/>
    <sheet name="3=4 | COMMISSION" sheetId="176" state="hidden" r:id="rId48"/>
    <sheet name="4=3(2025)| FIT15" sheetId="181" state="hidden" r:id="rId49"/>
    <sheet name="4=3(2025)| FIT18" sheetId="182" state="hidden" r:id="rId50"/>
    <sheet name="4=3(2025)| FIT18+25 руб." sheetId="183" state="hidden" r:id="rId51"/>
    <sheet name="4=3(2025)| FIT20+35 руб." sheetId="184" state="hidden" r:id="rId52"/>
    <sheet name="4=3(2025)| COMMISSION" sheetId="185" state="hidden" r:id="rId53"/>
    <sheet name="РБ ВВ 10(2025)| FIT15" sheetId="164" state="hidden" r:id="rId54"/>
    <sheet name="РБ ВВ 10(2025)| FIT18" sheetId="163" state="hidden" r:id="rId55"/>
    <sheet name="РБ ВВ 10(2025)| FIT18+25руб" sheetId="165" state="hidden" r:id="rId56"/>
    <sheet name="РБ ВВ 10(2025)| FIT20" sheetId="166" state="hidden" r:id="rId57"/>
    <sheet name="Наполни свое лето | FIT18" sheetId="158" state="hidden" r:id="rId58"/>
    <sheet name="Наполни свое лето | COMMISSION" sheetId="159" state="hidden" r:id="rId59"/>
    <sheet name="Наполни свое лето | FIT18+25руб" sheetId="160" state="hidden" r:id="rId60"/>
    <sheet name="Наполни свое лето | FIT20+35руб" sheetId="162" state="hidden" r:id="rId61"/>
    <sheet name="Отдыхай катай| FIT15" sheetId="100" state="hidden" r:id="rId62"/>
    <sheet name="Отдыхай катай| FIT18" sheetId="177" state="hidden" r:id="rId63"/>
    <sheet name="Отдыхай катай| FIT18+25руб." sheetId="178" state="hidden" r:id="rId64"/>
    <sheet name="Отдыхай катай| FIT20" sheetId="179" state="hidden" r:id="rId65"/>
    <sheet name="Отдыхай катай|COMMISSION" sheetId="180" state="hidden" r:id="rId66"/>
    <sheet name="Наполни свое лето | FIT15" sheetId="157" state="hidden" r:id="rId67"/>
    <sheet name="Наполни свое лето |FIT18" sheetId="186" state="hidden" r:id="rId68"/>
    <sheet name="Наполни свое лето |FIT18+25руб" sheetId="187" state="hidden" r:id="rId69"/>
    <sheet name="Наполни свое лето | FIT20" sheetId="188" state="hidden" r:id="rId70"/>
    <sheet name="Наполни свое лето |COMISSION" sheetId="189" r:id="rId71"/>
    <sheet name="РБ ВВ15 (2024)| FIT15" sheetId="141" state="hidden" r:id="rId72"/>
    <sheet name="РБ ВВ15 (2024)| FIT18" sheetId="142" state="hidden" r:id="rId73"/>
    <sheet name="РБ ВВ15 (2024)| FIT18+25руб." sheetId="148" state="hidden" r:id="rId74"/>
    <sheet name="РБ ВВ15 (2024)| FIT20+35руб." sheetId="149" state="hidden" r:id="rId75"/>
    <sheet name="РБ ВВ15 (2024)| COMMISSION" sheetId="143" state="hidden" r:id="rId76"/>
    <sheet name="ЗЭГ Активный |FIT15" sheetId="77" state="hidden" r:id="rId77"/>
    <sheet name="Весенние Каникулы|FIT20" sheetId="110" state="hidden" r:id="rId78"/>
    <sheet name="Весенние Каникулы|commission" sheetId="111" state="hidden" r:id="rId79"/>
    <sheet name="Отдыхай и катай" sheetId="59" state="hidden" r:id="rId80"/>
    <sheet name="Яркие каникулы" sheetId="62" state="hidden" r:id="rId81"/>
    <sheet name="Горный детокс (весна)" sheetId="63" state="hidden" r:id="rId82"/>
  </sheets>
  <calcPr calcId="162913"/>
</workbook>
</file>

<file path=xl/calcChain.xml><?xml version="1.0" encoding="utf-8"?>
<calcChain xmlns="http://schemas.openxmlformats.org/spreadsheetml/2006/main">
  <c r="D4" i="152" l="1"/>
  <c r="D4" i="156" s="1"/>
  <c r="D24" i="156" s="1"/>
  <c r="F4" i="152"/>
  <c r="F24" i="152" s="1"/>
  <c r="H4" i="152"/>
  <c r="H4" i="156" s="1"/>
  <c r="H24" i="156" s="1"/>
  <c r="J4" i="152"/>
  <c r="J24" i="152" s="1"/>
  <c r="L4" i="152"/>
  <c r="L4" i="156" s="1"/>
  <c r="L24" i="156" s="1"/>
  <c r="M5" i="152"/>
  <c r="M5" i="156" s="1"/>
  <c r="M25" i="156" s="1"/>
  <c r="D24" i="152"/>
  <c r="L24" i="152"/>
  <c r="M4" i="153"/>
  <c r="D5" i="153"/>
  <c r="D25" i="153" s="1"/>
  <c r="D5" i="155" s="1"/>
  <c r="F5" i="153"/>
  <c r="F25" i="153" s="1"/>
  <c r="F5" i="155" s="1"/>
  <c r="H5" i="153"/>
  <c r="H25" i="153" s="1"/>
  <c r="H5" i="155" s="1"/>
  <c r="J5" i="153"/>
  <c r="L5" i="153"/>
  <c r="L25" i="153" s="1"/>
  <c r="L5" i="155" s="1"/>
  <c r="M5" i="153"/>
  <c r="M24" i="153"/>
  <c r="M4" i="155" s="1"/>
  <c r="J25" i="153"/>
  <c r="J5" i="155" s="1"/>
  <c r="M25" i="153"/>
  <c r="M5" i="155" s="1"/>
  <c r="B4" i="153"/>
  <c r="M4" i="154"/>
  <c r="M4" i="152" s="1"/>
  <c r="C4" i="154"/>
  <c r="C4" i="152" s="1"/>
  <c r="D4" i="154"/>
  <c r="D4" i="153" s="1"/>
  <c r="D24" i="153" s="1"/>
  <c r="D4" i="155" s="1"/>
  <c r="E4" i="154"/>
  <c r="E4" i="153" s="1"/>
  <c r="E24" i="153" s="1"/>
  <c r="E4" i="155" s="1"/>
  <c r="F4" i="154"/>
  <c r="F4" i="153" s="1"/>
  <c r="F24" i="153" s="1"/>
  <c r="F4" i="155" s="1"/>
  <c r="G4" i="154"/>
  <c r="G4" i="152" s="1"/>
  <c r="H4" i="154"/>
  <c r="H4" i="153" s="1"/>
  <c r="H24" i="153" s="1"/>
  <c r="H4" i="155" s="1"/>
  <c r="I4" i="154"/>
  <c r="I4" i="153" s="1"/>
  <c r="I24" i="153" s="1"/>
  <c r="I4" i="155" s="1"/>
  <c r="J4" i="154"/>
  <c r="J4" i="153" s="1"/>
  <c r="J24" i="153" s="1"/>
  <c r="J4" i="155" s="1"/>
  <c r="K4" i="154"/>
  <c r="K4" i="152" s="1"/>
  <c r="L4" i="154"/>
  <c r="L4" i="153" s="1"/>
  <c r="L24" i="153" s="1"/>
  <c r="L4" i="155" s="1"/>
  <c r="C5" i="154"/>
  <c r="C5" i="153" s="1"/>
  <c r="C25" i="153" s="1"/>
  <c r="C5" i="155" s="1"/>
  <c r="D5" i="154"/>
  <c r="D5" i="152" s="1"/>
  <c r="E5" i="154"/>
  <c r="E5" i="153" s="1"/>
  <c r="E25" i="153" s="1"/>
  <c r="E5" i="155" s="1"/>
  <c r="F5" i="154"/>
  <c r="F5" i="152" s="1"/>
  <c r="G5" i="154"/>
  <c r="G5" i="153" s="1"/>
  <c r="G25" i="153" s="1"/>
  <c r="G5" i="155" s="1"/>
  <c r="H5" i="154"/>
  <c r="H5" i="152" s="1"/>
  <c r="I5" i="154"/>
  <c r="I5" i="153" s="1"/>
  <c r="I25" i="153" s="1"/>
  <c r="I5" i="155" s="1"/>
  <c r="J5" i="154"/>
  <c r="J5" i="152" s="1"/>
  <c r="K5" i="154"/>
  <c r="K5" i="153" s="1"/>
  <c r="K25" i="153" s="1"/>
  <c r="K5" i="155" s="1"/>
  <c r="L5" i="154"/>
  <c r="L5" i="152" s="1"/>
  <c r="B5" i="154"/>
  <c r="B5" i="153" s="1"/>
  <c r="B4" i="154"/>
  <c r="B4" i="152" s="1"/>
  <c r="K4" i="156" l="1"/>
  <c r="K24" i="156" s="1"/>
  <c r="K24" i="152"/>
  <c r="C4" i="156"/>
  <c r="C24" i="156" s="1"/>
  <c r="C24" i="152"/>
  <c r="L25" i="152"/>
  <c r="L5" i="156"/>
  <c r="L25" i="156" s="1"/>
  <c r="D25" i="152"/>
  <c r="D5" i="156"/>
  <c r="D25" i="156" s="1"/>
  <c r="G4" i="156"/>
  <c r="G24" i="156" s="1"/>
  <c r="G24" i="152"/>
  <c r="H25" i="152"/>
  <c r="H5" i="156"/>
  <c r="H25" i="156" s="1"/>
  <c r="M4" i="156"/>
  <c r="M24" i="156" s="1"/>
  <c r="M24" i="152"/>
  <c r="J25" i="152"/>
  <c r="J5" i="156"/>
  <c r="J25" i="156" s="1"/>
  <c r="F25" i="152"/>
  <c r="F5" i="156"/>
  <c r="F25" i="156" s="1"/>
  <c r="K4" i="153"/>
  <c r="K24" i="153" s="1"/>
  <c r="K4" i="155" s="1"/>
  <c r="G4" i="153"/>
  <c r="G24" i="153" s="1"/>
  <c r="G4" i="155" s="1"/>
  <c r="C4" i="153"/>
  <c r="C24" i="153" s="1"/>
  <c r="C4" i="155" s="1"/>
  <c r="B5" i="152"/>
  <c r="K5" i="152"/>
  <c r="G5" i="152"/>
  <c r="C5" i="152"/>
  <c r="J4" i="156"/>
  <c r="J24" i="156" s="1"/>
  <c r="F4" i="156"/>
  <c r="F24" i="156" s="1"/>
  <c r="M25" i="152"/>
  <c r="H24" i="152"/>
  <c r="I4" i="152"/>
  <c r="E4" i="152"/>
  <c r="I5" i="152"/>
  <c r="E5" i="152"/>
  <c r="C4" i="189"/>
  <c r="D4" i="189"/>
  <c r="E4" i="189"/>
  <c r="F4" i="189"/>
  <c r="G4" i="189"/>
  <c r="H4" i="189"/>
  <c r="C5" i="189"/>
  <c r="D5" i="189"/>
  <c r="E5" i="189"/>
  <c r="F5" i="189"/>
  <c r="G5" i="189"/>
  <c r="H5" i="189"/>
  <c r="D4" i="188"/>
  <c r="E4" i="188"/>
  <c r="H4" i="188"/>
  <c r="C5" i="188"/>
  <c r="F5" i="188"/>
  <c r="G5" i="188"/>
  <c r="E4" i="187"/>
  <c r="C4" i="186"/>
  <c r="D4" i="186"/>
  <c r="E4" i="186"/>
  <c r="E24" i="186" s="1"/>
  <c r="F4" i="186"/>
  <c r="F24" i="186" s="1"/>
  <c r="F4" i="187" s="1"/>
  <c r="G4" i="186"/>
  <c r="H4" i="186"/>
  <c r="H24" i="186" s="1"/>
  <c r="H4" i="187" s="1"/>
  <c r="C5" i="186"/>
  <c r="C25" i="186" s="1"/>
  <c r="C5" i="187" s="1"/>
  <c r="D5" i="186"/>
  <c r="D25" i="186" s="1"/>
  <c r="D5" i="187" s="1"/>
  <c r="E5" i="186"/>
  <c r="F5" i="186"/>
  <c r="G5" i="186"/>
  <c r="G25" i="186" s="1"/>
  <c r="G5" i="187" s="1"/>
  <c r="H5" i="186"/>
  <c r="H25" i="186" s="1"/>
  <c r="H5" i="187" s="1"/>
  <c r="C24" i="186"/>
  <c r="C4" i="187" s="1"/>
  <c r="D24" i="186"/>
  <c r="D4" i="187" s="1"/>
  <c r="G24" i="186"/>
  <c r="G4" i="187" s="1"/>
  <c r="E25" i="186"/>
  <c r="E5" i="187" s="1"/>
  <c r="F25" i="186"/>
  <c r="F5" i="187" s="1"/>
  <c r="C4" i="157"/>
  <c r="C4" i="188" s="1"/>
  <c r="D4" i="157"/>
  <c r="E4" i="157"/>
  <c r="F4" i="157"/>
  <c r="F24" i="157" s="1"/>
  <c r="G4" i="157"/>
  <c r="H4" i="157"/>
  <c r="C5" i="157"/>
  <c r="D5" i="157"/>
  <c r="D25" i="157" s="1"/>
  <c r="E5" i="157"/>
  <c r="F5" i="157"/>
  <c r="G5" i="157"/>
  <c r="H5" i="157"/>
  <c r="H25" i="157" s="1"/>
  <c r="C24" i="157"/>
  <c r="D24" i="157"/>
  <c r="E24" i="157"/>
  <c r="H24" i="157"/>
  <c r="C25" i="157"/>
  <c r="F25" i="157"/>
  <c r="G25" i="157"/>
  <c r="C4" i="166"/>
  <c r="D4" i="166"/>
  <c r="E4" i="166"/>
  <c r="F4" i="166"/>
  <c r="G4" i="166"/>
  <c r="H4" i="166"/>
  <c r="I4" i="166"/>
  <c r="J4" i="166"/>
  <c r="K4" i="166"/>
  <c r="L4" i="166"/>
  <c r="M4" i="166"/>
  <c r="N4" i="166"/>
  <c r="O4" i="166"/>
  <c r="P4" i="166"/>
  <c r="Q4" i="166"/>
  <c r="R4" i="166"/>
  <c r="S4" i="166"/>
  <c r="T4" i="166"/>
  <c r="U4" i="166"/>
  <c r="V4" i="166"/>
  <c r="W4" i="166"/>
  <c r="X4" i="166"/>
  <c r="Y4" i="166"/>
  <c r="Z4" i="166"/>
  <c r="AA4" i="166"/>
  <c r="AB4" i="166"/>
  <c r="AC4" i="166"/>
  <c r="AD4" i="166"/>
  <c r="AE4" i="166"/>
  <c r="AF4" i="166"/>
  <c r="AG4" i="166"/>
  <c r="AH4" i="166"/>
  <c r="AI4" i="166"/>
  <c r="AJ4" i="166"/>
  <c r="AK4" i="166"/>
  <c r="AL4" i="166"/>
  <c r="AM4" i="166"/>
  <c r="AN4" i="166"/>
  <c r="AO4" i="166"/>
  <c r="AP4" i="166"/>
  <c r="AQ4" i="166"/>
  <c r="AR4" i="166"/>
  <c r="AS4" i="166"/>
  <c r="AT4" i="166"/>
  <c r="AU4" i="166"/>
  <c r="AV4" i="166"/>
  <c r="AW4" i="166"/>
  <c r="AX4" i="166"/>
  <c r="AY4" i="166"/>
  <c r="AZ4" i="166"/>
  <c r="BA4" i="166"/>
  <c r="BB4" i="166"/>
  <c r="BC4" i="166"/>
  <c r="BD4" i="166"/>
  <c r="BE4" i="166"/>
  <c r="BF4" i="166"/>
  <c r="C5" i="166"/>
  <c r="D5" i="166"/>
  <c r="E5" i="166"/>
  <c r="F5" i="166"/>
  <c r="G5" i="166"/>
  <c r="H5" i="166"/>
  <c r="I5" i="166"/>
  <c r="J5" i="166"/>
  <c r="K5" i="166"/>
  <c r="L5" i="166"/>
  <c r="M5" i="166"/>
  <c r="N5" i="166"/>
  <c r="O5" i="166"/>
  <c r="P5" i="166"/>
  <c r="Q5" i="166"/>
  <c r="R5" i="166"/>
  <c r="S5" i="166"/>
  <c r="T5" i="166"/>
  <c r="U5" i="166"/>
  <c r="V5" i="166"/>
  <c r="W5" i="166"/>
  <c r="X5" i="166"/>
  <c r="Y5" i="166"/>
  <c r="Z5" i="166"/>
  <c r="AA5" i="166"/>
  <c r="AB5" i="166"/>
  <c r="AC5" i="166"/>
  <c r="AD5" i="166"/>
  <c r="AE5" i="166"/>
  <c r="AF5" i="166"/>
  <c r="AG5" i="166"/>
  <c r="AH5" i="166"/>
  <c r="AI5" i="166"/>
  <c r="AJ5" i="166"/>
  <c r="AK5" i="166"/>
  <c r="AL5" i="166"/>
  <c r="AM5" i="166"/>
  <c r="AN5" i="166"/>
  <c r="AO5" i="166"/>
  <c r="AP5" i="166"/>
  <c r="AQ5" i="166"/>
  <c r="AR5" i="166"/>
  <c r="AS5" i="166"/>
  <c r="AT5" i="166"/>
  <c r="AU5" i="166"/>
  <c r="AV5" i="166"/>
  <c r="AW5" i="166"/>
  <c r="AX5" i="166"/>
  <c r="AY5" i="166"/>
  <c r="AZ5" i="166"/>
  <c r="BA5" i="166"/>
  <c r="BB5" i="166"/>
  <c r="BC5" i="166"/>
  <c r="BD5" i="166"/>
  <c r="BE5" i="166"/>
  <c r="BF5" i="166"/>
  <c r="C24" i="166"/>
  <c r="D24" i="166"/>
  <c r="E24" i="166"/>
  <c r="F24" i="166"/>
  <c r="G24" i="166"/>
  <c r="H24" i="166"/>
  <c r="I24" i="166"/>
  <c r="J24" i="166"/>
  <c r="K24" i="166"/>
  <c r="L24" i="166"/>
  <c r="M24" i="166"/>
  <c r="N24" i="166"/>
  <c r="O24" i="166"/>
  <c r="P24" i="166"/>
  <c r="Q24" i="166"/>
  <c r="R24" i="166"/>
  <c r="S24" i="166"/>
  <c r="T24" i="166"/>
  <c r="U24" i="166"/>
  <c r="V24" i="166"/>
  <c r="W24" i="166"/>
  <c r="X24" i="166"/>
  <c r="Y24" i="166"/>
  <c r="Z24" i="166"/>
  <c r="AA24" i="166"/>
  <c r="AB24" i="166"/>
  <c r="AC24" i="166"/>
  <c r="AD24" i="166"/>
  <c r="AE24" i="166"/>
  <c r="AF24" i="166"/>
  <c r="AG24" i="166"/>
  <c r="AH24" i="166"/>
  <c r="AI24" i="166"/>
  <c r="AJ24" i="166"/>
  <c r="AK24" i="166"/>
  <c r="AL24" i="166"/>
  <c r="AM24" i="166"/>
  <c r="AN24" i="166"/>
  <c r="AO24" i="166"/>
  <c r="AP24" i="166"/>
  <c r="AQ24" i="166"/>
  <c r="AR24" i="166"/>
  <c r="AS24" i="166"/>
  <c r="AT24" i="166"/>
  <c r="AU24" i="166"/>
  <c r="AV24" i="166"/>
  <c r="AW24" i="166"/>
  <c r="AX24" i="166"/>
  <c r="AY24" i="166"/>
  <c r="AZ24" i="166"/>
  <c r="BA24" i="166"/>
  <c r="BB24" i="166"/>
  <c r="BC24" i="166"/>
  <c r="BD24" i="166"/>
  <c r="BE24" i="166"/>
  <c r="BF24" i="166"/>
  <c r="C25" i="166"/>
  <c r="D25" i="166"/>
  <c r="E25" i="166"/>
  <c r="F25" i="166"/>
  <c r="G25" i="166"/>
  <c r="H25" i="166"/>
  <c r="I25" i="166"/>
  <c r="J25" i="166"/>
  <c r="K25" i="166"/>
  <c r="L25" i="166"/>
  <c r="M25" i="166"/>
  <c r="N25" i="166"/>
  <c r="O25" i="166"/>
  <c r="P25" i="166"/>
  <c r="Q25" i="166"/>
  <c r="R25" i="166"/>
  <c r="S25" i="166"/>
  <c r="T25" i="166"/>
  <c r="U25" i="166"/>
  <c r="V25" i="166"/>
  <c r="W25" i="166"/>
  <c r="X25" i="166"/>
  <c r="Y25" i="166"/>
  <c r="Z25" i="166"/>
  <c r="AA25" i="166"/>
  <c r="AB25" i="166"/>
  <c r="AC25" i="166"/>
  <c r="AD25" i="166"/>
  <c r="AE25" i="166"/>
  <c r="AF25" i="166"/>
  <c r="AG25" i="166"/>
  <c r="AH25" i="166"/>
  <c r="AI25" i="166"/>
  <c r="AJ25" i="166"/>
  <c r="AK25" i="166"/>
  <c r="AL25" i="166"/>
  <c r="AM25" i="166"/>
  <c r="AN25" i="166"/>
  <c r="AO25" i="166"/>
  <c r="AP25" i="166"/>
  <c r="AQ25" i="166"/>
  <c r="AR25" i="166"/>
  <c r="AS25" i="166"/>
  <c r="AT25" i="166"/>
  <c r="AU25" i="166"/>
  <c r="AV25" i="166"/>
  <c r="AW25" i="166"/>
  <c r="AX25" i="166"/>
  <c r="AY25" i="166"/>
  <c r="AZ25" i="166"/>
  <c r="BA25" i="166"/>
  <c r="BB25" i="166"/>
  <c r="BC25" i="166"/>
  <c r="BD25" i="166"/>
  <c r="BE25" i="166"/>
  <c r="BF25" i="166"/>
  <c r="J3" i="165"/>
  <c r="Z3" i="165"/>
  <c r="AP3" i="165"/>
  <c r="BF3" i="165"/>
  <c r="R4" i="165"/>
  <c r="AH4" i="165"/>
  <c r="AX4" i="165"/>
  <c r="C4" i="163"/>
  <c r="D4" i="163"/>
  <c r="E4" i="163"/>
  <c r="F4" i="163"/>
  <c r="G4" i="163"/>
  <c r="H4" i="163"/>
  <c r="I4" i="163"/>
  <c r="J4" i="163"/>
  <c r="K4" i="163"/>
  <c r="L4" i="163"/>
  <c r="M4" i="163"/>
  <c r="N4" i="163"/>
  <c r="O4" i="163"/>
  <c r="P4" i="163"/>
  <c r="Q4" i="163"/>
  <c r="R4" i="163"/>
  <c r="S4" i="163"/>
  <c r="T4" i="163"/>
  <c r="U4" i="163"/>
  <c r="V4" i="163"/>
  <c r="W4" i="163"/>
  <c r="X4" i="163"/>
  <c r="Y4" i="163"/>
  <c r="Z4" i="163"/>
  <c r="AA4" i="163"/>
  <c r="AB4" i="163"/>
  <c r="AC4" i="163"/>
  <c r="AD4" i="163"/>
  <c r="AE4" i="163"/>
  <c r="AF4" i="163"/>
  <c r="AG4" i="163"/>
  <c r="AH4" i="163"/>
  <c r="AI4" i="163"/>
  <c r="AJ4" i="163"/>
  <c r="AK4" i="163"/>
  <c r="AL4" i="163"/>
  <c r="AM4" i="163"/>
  <c r="AN4" i="163"/>
  <c r="AO4" i="163"/>
  <c r="AP4" i="163"/>
  <c r="AQ4" i="163"/>
  <c r="AR4" i="163"/>
  <c r="AS4" i="163"/>
  <c r="AT4" i="163"/>
  <c r="AU4" i="163"/>
  <c r="AV4" i="163"/>
  <c r="AW4" i="163"/>
  <c r="AX4" i="163"/>
  <c r="AY4" i="163"/>
  <c r="AZ4" i="163"/>
  <c r="BA4" i="163"/>
  <c r="BB4" i="163"/>
  <c r="BC4" i="163"/>
  <c r="BD4" i="163"/>
  <c r="BE4" i="163"/>
  <c r="BF4" i="163"/>
  <c r="C5" i="163"/>
  <c r="D5" i="163"/>
  <c r="E5" i="163"/>
  <c r="F5" i="163"/>
  <c r="G5" i="163"/>
  <c r="H5" i="163"/>
  <c r="I5" i="163"/>
  <c r="J5" i="163"/>
  <c r="K5" i="163"/>
  <c r="L5" i="163"/>
  <c r="M5" i="163"/>
  <c r="N5" i="163"/>
  <c r="O5" i="163"/>
  <c r="P5" i="163"/>
  <c r="Q5" i="163"/>
  <c r="R5" i="163"/>
  <c r="S5" i="163"/>
  <c r="T5" i="163"/>
  <c r="U5" i="163"/>
  <c r="V5" i="163"/>
  <c r="W5" i="163"/>
  <c r="X5" i="163"/>
  <c r="Y5" i="163"/>
  <c r="Z5" i="163"/>
  <c r="AA5" i="163"/>
  <c r="AB5" i="163"/>
  <c r="AC5" i="163"/>
  <c r="AD5" i="163"/>
  <c r="AE5" i="163"/>
  <c r="AF5" i="163"/>
  <c r="AG5" i="163"/>
  <c r="AH5" i="163"/>
  <c r="AI5" i="163"/>
  <c r="AJ5" i="163"/>
  <c r="AK5" i="163"/>
  <c r="AL5" i="163"/>
  <c r="AM5" i="163"/>
  <c r="AN5" i="163"/>
  <c r="AO5" i="163"/>
  <c r="AP5" i="163"/>
  <c r="AQ5" i="163"/>
  <c r="AR5" i="163"/>
  <c r="AS5" i="163"/>
  <c r="AT5" i="163"/>
  <c r="AU5" i="163"/>
  <c r="AV5" i="163"/>
  <c r="AW5" i="163"/>
  <c r="AX5" i="163"/>
  <c r="AY5" i="163"/>
  <c r="AZ5" i="163"/>
  <c r="BA5" i="163"/>
  <c r="BB5" i="163"/>
  <c r="BC5" i="163"/>
  <c r="BD5" i="163"/>
  <c r="BE5" i="163"/>
  <c r="BF5" i="163"/>
  <c r="C24" i="163"/>
  <c r="D24" i="163"/>
  <c r="E24" i="163"/>
  <c r="F24" i="163"/>
  <c r="G24" i="163"/>
  <c r="H24" i="163"/>
  <c r="I24" i="163"/>
  <c r="J24" i="163"/>
  <c r="K24" i="163"/>
  <c r="L24" i="163"/>
  <c r="M24" i="163"/>
  <c r="N24" i="163"/>
  <c r="O24" i="163"/>
  <c r="P24" i="163"/>
  <c r="Q24" i="163"/>
  <c r="R24" i="163"/>
  <c r="S24" i="163"/>
  <c r="T24" i="163"/>
  <c r="U24" i="163"/>
  <c r="V24" i="163"/>
  <c r="W24" i="163"/>
  <c r="X24" i="163"/>
  <c r="Y24" i="163"/>
  <c r="Z24" i="163"/>
  <c r="AA24" i="163"/>
  <c r="AB24" i="163"/>
  <c r="AC24" i="163"/>
  <c r="AD24" i="163"/>
  <c r="AE24" i="163"/>
  <c r="AF24" i="163"/>
  <c r="AG24" i="163"/>
  <c r="AH24" i="163"/>
  <c r="AI24" i="163"/>
  <c r="AJ24" i="163"/>
  <c r="AK24" i="163"/>
  <c r="AL24" i="163"/>
  <c r="AM24" i="163"/>
  <c r="AN24" i="163"/>
  <c r="AO24" i="163"/>
  <c r="AP24" i="163"/>
  <c r="AQ24" i="163"/>
  <c r="AR24" i="163"/>
  <c r="AS24" i="163"/>
  <c r="AT24" i="163"/>
  <c r="AU24" i="163"/>
  <c r="AV24" i="163"/>
  <c r="AW24" i="163"/>
  <c r="AX24" i="163"/>
  <c r="AY24" i="163"/>
  <c r="AZ24" i="163"/>
  <c r="BA24" i="163"/>
  <c r="BB24" i="163"/>
  <c r="BC24" i="163"/>
  <c r="BD24" i="163"/>
  <c r="BE24" i="163"/>
  <c r="BF24" i="163"/>
  <c r="C25" i="163"/>
  <c r="D25" i="163"/>
  <c r="E25" i="163"/>
  <c r="F25" i="163"/>
  <c r="G25" i="163"/>
  <c r="H25" i="163"/>
  <c r="I25" i="163"/>
  <c r="J25" i="163"/>
  <c r="K25" i="163"/>
  <c r="L25" i="163"/>
  <c r="M25" i="163"/>
  <c r="N25" i="163"/>
  <c r="O25" i="163"/>
  <c r="P25" i="163"/>
  <c r="Q25" i="163"/>
  <c r="R25" i="163"/>
  <c r="S25" i="163"/>
  <c r="T25" i="163"/>
  <c r="U25" i="163"/>
  <c r="V25" i="163"/>
  <c r="W25" i="163"/>
  <c r="X25" i="163"/>
  <c r="Y25" i="163"/>
  <c r="Z25" i="163"/>
  <c r="AA25" i="163"/>
  <c r="AB25" i="163"/>
  <c r="AC25" i="163"/>
  <c r="AD25" i="163"/>
  <c r="AE25" i="163"/>
  <c r="AF25" i="163"/>
  <c r="AG25" i="163"/>
  <c r="AH25" i="163"/>
  <c r="AI25" i="163"/>
  <c r="AJ25" i="163"/>
  <c r="AK25" i="163"/>
  <c r="AL25" i="163"/>
  <c r="AM25" i="163"/>
  <c r="AN25" i="163"/>
  <c r="AO25" i="163"/>
  <c r="AP25" i="163"/>
  <c r="AQ25" i="163"/>
  <c r="AR25" i="163"/>
  <c r="AS25" i="163"/>
  <c r="AT25" i="163"/>
  <c r="AU25" i="163"/>
  <c r="AV25" i="163"/>
  <c r="AW25" i="163"/>
  <c r="AX25" i="163"/>
  <c r="AY25" i="163"/>
  <c r="AZ25" i="163"/>
  <c r="BA25" i="163"/>
  <c r="BB25" i="163"/>
  <c r="BC25" i="163"/>
  <c r="BD25" i="163"/>
  <c r="BE25" i="163"/>
  <c r="BF25" i="163"/>
  <c r="C4" i="164"/>
  <c r="D4" i="164"/>
  <c r="E4" i="164"/>
  <c r="F4" i="164"/>
  <c r="G4" i="164"/>
  <c r="H4" i="164"/>
  <c r="I4" i="164"/>
  <c r="J4" i="164"/>
  <c r="K4" i="164"/>
  <c r="L4" i="164"/>
  <c r="M4" i="164"/>
  <c r="N4" i="164"/>
  <c r="O4" i="164"/>
  <c r="P4" i="164"/>
  <c r="Q4" i="164"/>
  <c r="R4" i="164"/>
  <c r="S4" i="164"/>
  <c r="T4" i="164"/>
  <c r="U4" i="164"/>
  <c r="V4" i="164"/>
  <c r="W4" i="164"/>
  <c r="X4" i="164"/>
  <c r="Y4" i="164"/>
  <c r="Z4" i="164"/>
  <c r="AA4" i="164"/>
  <c r="AB4" i="164"/>
  <c r="AC4" i="164"/>
  <c r="AD4" i="164"/>
  <c r="AE4" i="164"/>
  <c r="AF4" i="164"/>
  <c r="AG4" i="164"/>
  <c r="AH4" i="164"/>
  <c r="AI4" i="164"/>
  <c r="AJ4" i="164"/>
  <c r="AK4" i="164"/>
  <c r="AL4" i="164"/>
  <c r="AM4" i="164"/>
  <c r="AN4" i="164"/>
  <c r="AO4" i="164"/>
  <c r="AP4" i="164"/>
  <c r="AQ4" i="164"/>
  <c r="AR4" i="164"/>
  <c r="AS4" i="164"/>
  <c r="AT4" i="164"/>
  <c r="AU4" i="164"/>
  <c r="AV4" i="164"/>
  <c r="AW4" i="164"/>
  <c r="AX4" i="164"/>
  <c r="AY4" i="164"/>
  <c r="AZ4" i="164"/>
  <c r="BA4" i="164"/>
  <c r="BB4" i="164"/>
  <c r="BC4" i="164"/>
  <c r="BD4" i="164"/>
  <c r="BE4" i="164"/>
  <c r="BF4" i="164"/>
  <c r="C5" i="164"/>
  <c r="D5" i="164"/>
  <c r="E5" i="164"/>
  <c r="F5" i="164"/>
  <c r="G5" i="164"/>
  <c r="H5" i="164"/>
  <c r="I5" i="164"/>
  <c r="J5" i="164"/>
  <c r="K5" i="164"/>
  <c r="L5" i="164"/>
  <c r="M5" i="164"/>
  <c r="N5" i="164"/>
  <c r="O5" i="164"/>
  <c r="P5" i="164"/>
  <c r="Q5" i="164"/>
  <c r="R5" i="164"/>
  <c r="S5" i="164"/>
  <c r="T5" i="164"/>
  <c r="U5" i="164"/>
  <c r="V5" i="164"/>
  <c r="W5" i="164"/>
  <c r="X5" i="164"/>
  <c r="Y5" i="164"/>
  <c r="Z5" i="164"/>
  <c r="AA5" i="164"/>
  <c r="AB5" i="164"/>
  <c r="AC5" i="164"/>
  <c r="AD5" i="164"/>
  <c r="AE5" i="164"/>
  <c r="AF5" i="164"/>
  <c r="AG5" i="164"/>
  <c r="AH5" i="164"/>
  <c r="AI5" i="164"/>
  <c r="AJ5" i="164"/>
  <c r="AK5" i="164"/>
  <c r="AL5" i="164"/>
  <c r="AM5" i="164"/>
  <c r="AN5" i="164"/>
  <c r="AO5" i="164"/>
  <c r="AP5" i="164"/>
  <c r="AQ5" i="164"/>
  <c r="AR5" i="164"/>
  <c r="AS5" i="164"/>
  <c r="AT5" i="164"/>
  <c r="AU5" i="164"/>
  <c r="AV5" i="164"/>
  <c r="AW5" i="164"/>
  <c r="AX5" i="164"/>
  <c r="AY5" i="164"/>
  <c r="AZ5" i="164"/>
  <c r="BA5" i="164"/>
  <c r="BB5" i="164"/>
  <c r="BC5" i="164"/>
  <c r="BD5" i="164"/>
  <c r="BE5" i="164"/>
  <c r="BF5" i="164"/>
  <c r="C24" i="164"/>
  <c r="C3" i="165" s="1"/>
  <c r="D24" i="164"/>
  <c r="D3" i="165" s="1"/>
  <c r="E24" i="164"/>
  <c r="E3" i="165" s="1"/>
  <c r="F24" i="164"/>
  <c r="F3" i="165" s="1"/>
  <c r="G24" i="164"/>
  <c r="G3" i="165" s="1"/>
  <c r="H24" i="164"/>
  <c r="H3" i="165" s="1"/>
  <c r="I24" i="164"/>
  <c r="I3" i="165" s="1"/>
  <c r="J24" i="164"/>
  <c r="K24" i="164"/>
  <c r="K3" i="165" s="1"/>
  <c r="L24" i="164"/>
  <c r="L3" i="165" s="1"/>
  <c r="M24" i="164"/>
  <c r="M3" i="165" s="1"/>
  <c r="N24" i="164"/>
  <c r="N3" i="165" s="1"/>
  <c r="O24" i="164"/>
  <c r="O3" i="165" s="1"/>
  <c r="P24" i="164"/>
  <c r="P3" i="165" s="1"/>
  <c r="Q24" i="164"/>
  <c r="Q3" i="165" s="1"/>
  <c r="R24" i="164"/>
  <c r="R3" i="165" s="1"/>
  <c r="S24" i="164"/>
  <c r="S3" i="165" s="1"/>
  <c r="T24" i="164"/>
  <c r="T3" i="165" s="1"/>
  <c r="U24" i="164"/>
  <c r="U3" i="165" s="1"/>
  <c r="V24" i="164"/>
  <c r="V3" i="165" s="1"/>
  <c r="W24" i="164"/>
  <c r="W3" i="165" s="1"/>
  <c r="X24" i="164"/>
  <c r="X3" i="165" s="1"/>
  <c r="Y24" i="164"/>
  <c r="Y3" i="165" s="1"/>
  <c r="Z24" i="164"/>
  <c r="AA24" i="164"/>
  <c r="AA3" i="165" s="1"/>
  <c r="AB24" i="164"/>
  <c r="AB3" i="165" s="1"/>
  <c r="AC24" i="164"/>
  <c r="AC3" i="165" s="1"/>
  <c r="AD24" i="164"/>
  <c r="AD3" i="165" s="1"/>
  <c r="AE24" i="164"/>
  <c r="AE3" i="165" s="1"/>
  <c r="AF24" i="164"/>
  <c r="AF3" i="165" s="1"/>
  <c r="AG24" i="164"/>
  <c r="AG3" i="165" s="1"/>
  <c r="AH24" i="164"/>
  <c r="AH3" i="165" s="1"/>
  <c r="AI24" i="164"/>
  <c r="AI3" i="165" s="1"/>
  <c r="AJ24" i="164"/>
  <c r="AJ3" i="165" s="1"/>
  <c r="AK24" i="164"/>
  <c r="AK3" i="165" s="1"/>
  <c r="AL24" i="164"/>
  <c r="AL3" i="165" s="1"/>
  <c r="AM24" i="164"/>
  <c r="AM3" i="165" s="1"/>
  <c r="AN24" i="164"/>
  <c r="AN3" i="165" s="1"/>
  <c r="AO24" i="164"/>
  <c r="AO3" i="165" s="1"/>
  <c r="AP24" i="164"/>
  <c r="AQ24" i="164"/>
  <c r="AQ3" i="165" s="1"/>
  <c r="AR24" i="164"/>
  <c r="AR3" i="165" s="1"/>
  <c r="AS24" i="164"/>
  <c r="AS3" i="165" s="1"/>
  <c r="AT24" i="164"/>
  <c r="AT3" i="165" s="1"/>
  <c r="AU24" i="164"/>
  <c r="AU3" i="165" s="1"/>
  <c r="AV24" i="164"/>
  <c r="AV3" i="165" s="1"/>
  <c r="AW24" i="164"/>
  <c r="AW3" i="165" s="1"/>
  <c r="AX24" i="164"/>
  <c r="AX3" i="165" s="1"/>
  <c r="AY24" i="164"/>
  <c r="AY3" i="165" s="1"/>
  <c r="AZ24" i="164"/>
  <c r="AZ3" i="165" s="1"/>
  <c r="BA24" i="164"/>
  <c r="BA3" i="165" s="1"/>
  <c r="BB24" i="164"/>
  <c r="BB3" i="165" s="1"/>
  <c r="BC24" i="164"/>
  <c r="BC3" i="165" s="1"/>
  <c r="BD24" i="164"/>
  <c r="BD3" i="165" s="1"/>
  <c r="BE24" i="164"/>
  <c r="BE3" i="165" s="1"/>
  <c r="BF24" i="164"/>
  <c r="C25" i="164"/>
  <c r="C4" i="165" s="1"/>
  <c r="D25" i="164"/>
  <c r="D4" i="165" s="1"/>
  <c r="E25" i="164"/>
  <c r="E4" i="165" s="1"/>
  <c r="F25" i="164"/>
  <c r="F4" i="165" s="1"/>
  <c r="G25" i="164"/>
  <c r="G4" i="165" s="1"/>
  <c r="H25" i="164"/>
  <c r="H4" i="165" s="1"/>
  <c r="I25" i="164"/>
  <c r="I4" i="165" s="1"/>
  <c r="J25" i="164"/>
  <c r="J4" i="165" s="1"/>
  <c r="K25" i="164"/>
  <c r="K4" i="165" s="1"/>
  <c r="L25" i="164"/>
  <c r="L4" i="165" s="1"/>
  <c r="M25" i="164"/>
  <c r="M4" i="165" s="1"/>
  <c r="N25" i="164"/>
  <c r="N4" i="165" s="1"/>
  <c r="O25" i="164"/>
  <c r="O4" i="165" s="1"/>
  <c r="P25" i="164"/>
  <c r="P4" i="165" s="1"/>
  <c r="Q25" i="164"/>
  <c r="Q4" i="165" s="1"/>
  <c r="R25" i="164"/>
  <c r="S25" i="164"/>
  <c r="S4" i="165" s="1"/>
  <c r="T25" i="164"/>
  <c r="T4" i="165" s="1"/>
  <c r="U25" i="164"/>
  <c r="U4" i="165" s="1"/>
  <c r="V25" i="164"/>
  <c r="V4" i="165" s="1"/>
  <c r="W25" i="164"/>
  <c r="W4" i="165" s="1"/>
  <c r="X25" i="164"/>
  <c r="X4" i="165" s="1"/>
  <c r="Y25" i="164"/>
  <c r="Y4" i="165" s="1"/>
  <c r="Z25" i="164"/>
  <c r="Z4" i="165" s="1"/>
  <c r="AA25" i="164"/>
  <c r="AA4" i="165" s="1"/>
  <c r="AB25" i="164"/>
  <c r="AB4" i="165" s="1"/>
  <c r="AC25" i="164"/>
  <c r="AC4" i="165" s="1"/>
  <c r="AD25" i="164"/>
  <c r="AD4" i="165" s="1"/>
  <c r="AE25" i="164"/>
  <c r="AE4" i="165" s="1"/>
  <c r="AF25" i="164"/>
  <c r="AF4" i="165" s="1"/>
  <c r="AG25" i="164"/>
  <c r="AG4" i="165" s="1"/>
  <c r="AH25" i="164"/>
  <c r="AI25" i="164"/>
  <c r="AI4" i="165" s="1"/>
  <c r="AJ25" i="164"/>
  <c r="AJ4" i="165" s="1"/>
  <c r="AK25" i="164"/>
  <c r="AK4" i="165" s="1"/>
  <c r="AL25" i="164"/>
  <c r="AL4" i="165" s="1"/>
  <c r="AM25" i="164"/>
  <c r="AM4" i="165" s="1"/>
  <c r="AN25" i="164"/>
  <c r="AN4" i="165" s="1"/>
  <c r="AO25" i="164"/>
  <c r="AO4" i="165" s="1"/>
  <c r="AP25" i="164"/>
  <c r="AP4" i="165" s="1"/>
  <c r="AQ25" i="164"/>
  <c r="AQ4" i="165" s="1"/>
  <c r="AR25" i="164"/>
  <c r="AR4" i="165" s="1"/>
  <c r="AS25" i="164"/>
  <c r="AS4" i="165" s="1"/>
  <c r="AT25" i="164"/>
  <c r="AT4" i="165" s="1"/>
  <c r="AU25" i="164"/>
  <c r="AU4" i="165" s="1"/>
  <c r="AV25" i="164"/>
  <c r="AV4" i="165" s="1"/>
  <c r="AW25" i="164"/>
  <c r="AW4" i="165" s="1"/>
  <c r="AX25" i="164"/>
  <c r="AY25" i="164"/>
  <c r="AY4" i="165" s="1"/>
  <c r="AZ25" i="164"/>
  <c r="AZ4" i="165" s="1"/>
  <c r="BA25" i="164"/>
  <c r="BA4" i="165" s="1"/>
  <c r="BB25" i="164"/>
  <c r="BB4" i="165" s="1"/>
  <c r="BC25" i="164"/>
  <c r="BC4" i="165" s="1"/>
  <c r="BD25" i="164"/>
  <c r="BD4" i="165" s="1"/>
  <c r="BE25" i="164"/>
  <c r="BE4" i="165" s="1"/>
  <c r="BF25" i="164"/>
  <c r="BF4" i="165" s="1"/>
  <c r="C4" i="145"/>
  <c r="D4" i="145"/>
  <c r="E4" i="145"/>
  <c r="F4" i="145"/>
  <c r="G4" i="145"/>
  <c r="H4" i="145"/>
  <c r="I4" i="145"/>
  <c r="J4" i="145"/>
  <c r="K4" i="145"/>
  <c r="L4" i="145"/>
  <c r="M4" i="145"/>
  <c r="N4" i="145"/>
  <c r="O4" i="145"/>
  <c r="P4" i="145"/>
  <c r="Q4" i="145"/>
  <c r="R4" i="145"/>
  <c r="S4" i="145"/>
  <c r="T4" i="145"/>
  <c r="U4" i="145"/>
  <c r="V4" i="145"/>
  <c r="W4" i="145"/>
  <c r="X4" i="145"/>
  <c r="Y4" i="145"/>
  <c r="Z4" i="145"/>
  <c r="AA4" i="145"/>
  <c r="AB4" i="145"/>
  <c r="AC4" i="145"/>
  <c r="AD4" i="145"/>
  <c r="AE4" i="145"/>
  <c r="AF4" i="145"/>
  <c r="AG4" i="145"/>
  <c r="AH4" i="145"/>
  <c r="AI4" i="145"/>
  <c r="AJ4" i="145"/>
  <c r="AK4" i="145"/>
  <c r="AL4" i="145"/>
  <c r="AM4" i="145"/>
  <c r="AN4" i="145"/>
  <c r="AO4" i="145"/>
  <c r="AP4" i="145"/>
  <c r="AQ4" i="145"/>
  <c r="AR4" i="145"/>
  <c r="AS4" i="145"/>
  <c r="AT4" i="145"/>
  <c r="AU4" i="145"/>
  <c r="AV4" i="145"/>
  <c r="AW4" i="145"/>
  <c r="AX4" i="145"/>
  <c r="AY4" i="145"/>
  <c r="AZ4" i="145"/>
  <c r="BA4" i="145"/>
  <c r="BB4" i="145"/>
  <c r="BC4" i="145"/>
  <c r="BD4" i="145"/>
  <c r="BE4" i="145"/>
  <c r="BF4" i="145"/>
  <c r="C5" i="145"/>
  <c r="D5" i="145"/>
  <c r="E5" i="145"/>
  <c r="F5" i="145"/>
  <c r="G5" i="145"/>
  <c r="H5" i="145"/>
  <c r="I5" i="145"/>
  <c r="J5" i="145"/>
  <c r="K5" i="145"/>
  <c r="L5" i="145"/>
  <c r="M5" i="145"/>
  <c r="N5" i="145"/>
  <c r="O5" i="145"/>
  <c r="P5" i="145"/>
  <c r="Q5" i="145"/>
  <c r="R5" i="145"/>
  <c r="S5" i="145"/>
  <c r="T5" i="145"/>
  <c r="U5" i="145"/>
  <c r="V5" i="145"/>
  <c r="W5" i="145"/>
  <c r="X5" i="145"/>
  <c r="Y5" i="145"/>
  <c r="Z5" i="145"/>
  <c r="AA5" i="145"/>
  <c r="AB5" i="145"/>
  <c r="AC5" i="145"/>
  <c r="AD5" i="145"/>
  <c r="AE5" i="145"/>
  <c r="AF5" i="145"/>
  <c r="AG5" i="145"/>
  <c r="AH5" i="145"/>
  <c r="AI5" i="145"/>
  <c r="AJ5" i="145"/>
  <c r="AK5" i="145"/>
  <c r="AL5" i="145"/>
  <c r="AM5" i="145"/>
  <c r="AN5" i="145"/>
  <c r="AO5" i="145"/>
  <c r="AP5" i="145"/>
  <c r="AQ5" i="145"/>
  <c r="AR5" i="145"/>
  <c r="AS5" i="145"/>
  <c r="AT5" i="145"/>
  <c r="AU5" i="145"/>
  <c r="AV5" i="145"/>
  <c r="AW5" i="145"/>
  <c r="AX5" i="145"/>
  <c r="AY5" i="145"/>
  <c r="AZ5" i="145"/>
  <c r="BA5" i="145"/>
  <c r="BB5" i="145"/>
  <c r="BC5" i="145"/>
  <c r="BD5" i="145"/>
  <c r="BE5" i="145"/>
  <c r="BF5" i="145"/>
  <c r="C24" i="145"/>
  <c r="D24" i="145"/>
  <c r="E24" i="145"/>
  <c r="F24" i="145"/>
  <c r="G24" i="145"/>
  <c r="H24" i="145"/>
  <c r="I24" i="145"/>
  <c r="J24" i="145"/>
  <c r="K24" i="145"/>
  <c r="L24" i="145"/>
  <c r="M24" i="145"/>
  <c r="N24" i="145"/>
  <c r="O24" i="145"/>
  <c r="P24" i="145"/>
  <c r="Q24" i="145"/>
  <c r="R24" i="145"/>
  <c r="S24" i="145"/>
  <c r="T24" i="145"/>
  <c r="U24" i="145"/>
  <c r="V24" i="145"/>
  <c r="W24" i="145"/>
  <c r="X24" i="145"/>
  <c r="Y24" i="145"/>
  <c r="Z24" i="145"/>
  <c r="AA24" i="145"/>
  <c r="AB24" i="145"/>
  <c r="AC24" i="145"/>
  <c r="AD24" i="145"/>
  <c r="AE24" i="145"/>
  <c r="AF24" i="145"/>
  <c r="AG24" i="145"/>
  <c r="AH24" i="145"/>
  <c r="AI24" i="145"/>
  <c r="AJ24" i="145"/>
  <c r="AK24" i="145"/>
  <c r="AL24" i="145"/>
  <c r="AM24" i="145"/>
  <c r="AN24" i="145"/>
  <c r="AO24" i="145"/>
  <c r="AP24" i="145"/>
  <c r="AQ24" i="145"/>
  <c r="AR24" i="145"/>
  <c r="AS24" i="145"/>
  <c r="AT24" i="145"/>
  <c r="AU24" i="145"/>
  <c r="AV24" i="145"/>
  <c r="AW24" i="145"/>
  <c r="AX24" i="145"/>
  <c r="AY24" i="145"/>
  <c r="AZ24" i="145"/>
  <c r="BA24" i="145"/>
  <c r="BB24" i="145"/>
  <c r="BC24" i="145"/>
  <c r="BD24" i="145"/>
  <c r="BE24" i="145"/>
  <c r="BF24" i="145"/>
  <c r="C25" i="145"/>
  <c r="D25" i="145"/>
  <c r="E25" i="145"/>
  <c r="F25" i="145"/>
  <c r="G25" i="145"/>
  <c r="H25" i="145"/>
  <c r="I25" i="145"/>
  <c r="J25" i="145"/>
  <c r="K25" i="145"/>
  <c r="L25" i="145"/>
  <c r="M25" i="145"/>
  <c r="N25" i="145"/>
  <c r="O25" i="145"/>
  <c r="P25" i="145"/>
  <c r="Q25" i="145"/>
  <c r="R25" i="145"/>
  <c r="S25" i="145"/>
  <c r="T25" i="145"/>
  <c r="U25" i="145"/>
  <c r="V25" i="145"/>
  <c r="W25" i="145"/>
  <c r="X25" i="145"/>
  <c r="Y25" i="145"/>
  <c r="Z25" i="145"/>
  <c r="AA25" i="145"/>
  <c r="AB25" i="145"/>
  <c r="AC25" i="145"/>
  <c r="AD25" i="145"/>
  <c r="AE25" i="145"/>
  <c r="AF25" i="145"/>
  <c r="AG25" i="145"/>
  <c r="AH25" i="145"/>
  <c r="AI25" i="145"/>
  <c r="AJ25" i="145"/>
  <c r="AK25" i="145"/>
  <c r="AL25" i="145"/>
  <c r="AM25" i="145"/>
  <c r="AN25" i="145"/>
  <c r="AO25" i="145"/>
  <c r="AP25" i="145"/>
  <c r="AQ25" i="145"/>
  <c r="AR25" i="145"/>
  <c r="AS25" i="145"/>
  <c r="AT25" i="145"/>
  <c r="AU25" i="145"/>
  <c r="AV25" i="145"/>
  <c r="AW25" i="145"/>
  <c r="AX25" i="145"/>
  <c r="AY25" i="145"/>
  <c r="AZ25" i="145"/>
  <c r="BA25" i="145"/>
  <c r="BB25" i="145"/>
  <c r="BC25" i="145"/>
  <c r="BD25" i="145"/>
  <c r="BE25" i="145"/>
  <c r="BF25" i="145"/>
  <c r="J3" i="144"/>
  <c r="Z3" i="144"/>
  <c r="AP3" i="144"/>
  <c r="BF3" i="144"/>
  <c r="R4" i="144"/>
  <c r="AH4" i="144"/>
  <c r="AX4" i="144"/>
  <c r="C4" i="126"/>
  <c r="D4" i="126"/>
  <c r="E4" i="126"/>
  <c r="F4" i="126"/>
  <c r="G4" i="126"/>
  <c r="H4" i="126"/>
  <c r="I4" i="126"/>
  <c r="J4" i="126"/>
  <c r="K4" i="126"/>
  <c r="L4" i="126"/>
  <c r="M4" i="126"/>
  <c r="N4" i="126"/>
  <c r="O4" i="126"/>
  <c r="P4" i="126"/>
  <c r="Q4" i="126"/>
  <c r="R4" i="126"/>
  <c r="S4" i="126"/>
  <c r="T4" i="126"/>
  <c r="U4" i="126"/>
  <c r="V4" i="126"/>
  <c r="W4" i="126"/>
  <c r="X4" i="126"/>
  <c r="Y4" i="126"/>
  <c r="Z4" i="126"/>
  <c r="AA4" i="126"/>
  <c r="AB4" i="126"/>
  <c r="AC4" i="126"/>
  <c r="AD4" i="126"/>
  <c r="AE4" i="126"/>
  <c r="AF4" i="126"/>
  <c r="AG4" i="126"/>
  <c r="AH4" i="126"/>
  <c r="AI4" i="126"/>
  <c r="AJ4" i="126"/>
  <c r="AK4" i="126"/>
  <c r="AL4" i="126"/>
  <c r="AM4" i="126"/>
  <c r="AN4" i="126"/>
  <c r="AO4" i="126"/>
  <c r="AP4" i="126"/>
  <c r="AQ4" i="126"/>
  <c r="AR4" i="126"/>
  <c r="AS4" i="126"/>
  <c r="AT4" i="126"/>
  <c r="AU4" i="126"/>
  <c r="AV4" i="126"/>
  <c r="AW4" i="126"/>
  <c r="AX4" i="126"/>
  <c r="AY4" i="126"/>
  <c r="AZ4" i="126"/>
  <c r="BA4" i="126"/>
  <c r="BB4" i="126"/>
  <c r="BC4" i="126"/>
  <c r="BD4" i="126"/>
  <c r="BE4" i="126"/>
  <c r="BF4" i="126"/>
  <c r="C5" i="126"/>
  <c r="D5" i="126"/>
  <c r="E5" i="126"/>
  <c r="F5" i="126"/>
  <c r="G5" i="126"/>
  <c r="H5" i="126"/>
  <c r="I5" i="126"/>
  <c r="J5" i="126"/>
  <c r="K5" i="126"/>
  <c r="L5" i="126"/>
  <c r="M5" i="126"/>
  <c r="N5" i="126"/>
  <c r="O5" i="126"/>
  <c r="P5" i="126"/>
  <c r="Q5" i="126"/>
  <c r="R5" i="126"/>
  <c r="S5" i="126"/>
  <c r="T5" i="126"/>
  <c r="U5" i="126"/>
  <c r="V5" i="126"/>
  <c r="W5" i="126"/>
  <c r="X5" i="126"/>
  <c r="Y5" i="126"/>
  <c r="Z5" i="126"/>
  <c r="AA5" i="126"/>
  <c r="AB5" i="126"/>
  <c r="AC5" i="126"/>
  <c r="AD5" i="126"/>
  <c r="AE5" i="126"/>
  <c r="AF5" i="126"/>
  <c r="AG5" i="126"/>
  <c r="AH5" i="126"/>
  <c r="AI5" i="126"/>
  <c r="AJ5" i="126"/>
  <c r="AK5" i="126"/>
  <c r="AL5" i="126"/>
  <c r="AM5" i="126"/>
  <c r="AN5" i="126"/>
  <c r="AO5" i="126"/>
  <c r="AP5" i="126"/>
  <c r="AQ5" i="126"/>
  <c r="AR5" i="126"/>
  <c r="AS5" i="126"/>
  <c r="AT5" i="126"/>
  <c r="AU5" i="126"/>
  <c r="AV5" i="126"/>
  <c r="AW5" i="126"/>
  <c r="AX5" i="126"/>
  <c r="AY5" i="126"/>
  <c r="AZ5" i="126"/>
  <c r="BA5" i="126"/>
  <c r="BB5" i="126"/>
  <c r="BC5" i="126"/>
  <c r="BD5" i="126"/>
  <c r="BE5" i="126"/>
  <c r="BF5" i="126"/>
  <c r="C24" i="126"/>
  <c r="C3" i="144" s="1"/>
  <c r="D24" i="126"/>
  <c r="D3" i="144" s="1"/>
  <c r="E24" i="126"/>
  <c r="E3" i="144" s="1"/>
  <c r="F24" i="126"/>
  <c r="F3" i="144" s="1"/>
  <c r="G24" i="126"/>
  <c r="G3" i="144" s="1"/>
  <c r="H24" i="126"/>
  <c r="H3" i="144" s="1"/>
  <c r="I24" i="126"/>
  <c r="I3" i="144" s="1"/>
  <c r="J24" i="126"/>
  <c r="K24" i="126"/>
  <c r="K3" i="144" s="1"/>
  <c r="L24" i="126"/>
  <c r="L3" i="144" s="1"/>
  <c r="M24" i="126"/>
  <c r="M3" i="144" s="1"/>
  <c r="N24" i="126"/>
  <c r="N3" i="144" s="1"/>
  <c r="O24" i="126"/>
  <c r="O3" i="144" s="1"/>
  <c r="P24" i="126"/>
  <c r="P3" i="144" s="1"/>
  <c r="Q24" i="126"/>
  <c r="Q3" i="144" s="1"/>
  <c r="R24" i="126"/>
  <c r="R3" i="144" s="1"/>
  <c r="S24" i="126"/>
  <c r="S3" i="144" s="1"/>
  <c r="T24" i="126"/>
  <c r="T3" i="144" s="1"/>
  <c r="U24" i="126"/>
  <c r="U3" i="144" s="1"/>
  <c r="V24" i="126"/>
  <c r="V3" i="144" s="1"/>
  <c r="W24" i="126"/>
  <c r="W3" i="144" s="1"/>
  <c r="X24" i="126"/>
  <c r="X3" i="144" s="1"/>
  <c r="Y24" i="126"/>
  <c r="Y3" i="144" s="1"/>
  <c r="Z24" i="126"/>
  <c r="AA24" i="126"/>
  <c r="AA3" i="144" s="1"/>
  <c r="AB24" i="126"/>
  <c r="AB3" i="144" s="1"/>
  <c r="AC24" i="126"/>
  <c r="AC3" i="144" s="1"/>
  <c r="AD24" i="126"/>
  <c r="AD3" i="144" s="1"/>
  <c r="AE24" i="126"/>
  <c r="AE3" i="144" s="1"/>
  <c r="AF24" i="126"/>
  <c r="AF3" i="144" s="1"/>
  <c r="AG24" i="126"/>
  <c r="AG3" i="144" s="1"/>
  <c r="AH24" i="126"/>
  <c r="AH3" i="144" s="1"/>
  <c r="AI24" i="126"/>
  <c r="AI3" i="144" s="1"/>
  <c r="AJ24" i="126"/>
  <c r="AJ3" i="144" s="1"/>
  <c r="AK24" i="126"/>
  <c r="AK3" i="144" s="1"/>
  <c r="AL24" i="126"/>
  <c r="AL3" i="144" s="1"/>
  <c r="AM24" i="126"/>
  <c r="AM3" i="144" s="1"/>
  <c r="AN24" i="126"/>
  <c r="AN3" i="144" s="1"/>
  <c r="AO24" i="126"/>
  <c r="AO3" i="144" s="1"/>
  <c r="AP24" i="126"/>
  <c r="AQ24" i="126"/>
  <c r="AQ3" i="144" s="1"/>
  <c r="AR24" i="126"/>
  <c r="AR3" i="144" s="1"/>
  <c r="AS24" i="126"/>
  <c r="AS3" i="144" s="1"/>
  <c r="AT24" i="126"/>
  <c r="AT3" i="144" s="1"/>
  <c r="AU24" i="126"/>
  <c r="AU3" i="144" s="1"/>
  <c r="AV24" i="126"/>
  <c r="AV3" i="144" s="1"/>
  <c r="AW24" i="126"/>
  <c r="AW3" i="144" s="1"/>
  <c r="AX24" i="126"/>
  <c r="AX3" i="144" s="1"/>
  <c r="AY24" i="126"/>
  <c r="AY3" i="144" s="1"/>
  <c r="AZ24" i="126"/>
  <c r="AZ3" i="144" s="1"/>
  <c r="BA24" i="126"/>
  <c r="BA3" i="144" s="1"/>
  <c r="BB24" i="126"/>
  <c r="BB3" i="144" s="1"/>
  <c r="BC24" i="126"/>
  <c r="BC3" i="144" s="1"/>
  <c r="BD24" i="126"/>
  <c r="BD3" i="144" s="1"/>
  <c r="BE24" i="126"/>
  <c r="BE3" i="144" s="1"/>
  <c r="BF24" i="126"/>
  <c r="C25" i="126"/>
  <c r="C4" i="144" s="1"/>
  <c r="D25" i="126"/>
  <c r="D4" i="144" s="1"/>
  <c r="E25" i="126"/>
  <c r="E4" i="144" s="1"/>
  <c r="F25" i="126"/>
  <c r="F4" i="144" s="1"/>
  <c r="G25" i="126"/>
  <c r="G4" i="144" s="1"/>
  <c r="H25" i="126"/>
  <c r="H4" i="144" s="1"/>
  <c r="I25" i="126"/>
  <c r="I4" i="144" s="1"/>
  <c r="J25" i="126"/>
  <c r="J4" i="144" s="1"/>
  <c r="K25" i="126"/>
  <c r="K4" i="144" s="1"/>
  <c r="L25" i="126"/>
  <c r="L4" i="144" s="1"/>
  <c r="M25" i="126"/>
  <c r="M4" i="144" s="1"/>
  <c r="N25" i="126"/>
  <c r="N4" i="144" s="1"/>
  <c r="O25" i="126"/>
  <c r="O4" i="144" s="1"/>
  <c r="P25" i="126"/>
  <c r="P4" i="144" s="1"/>
  <c r="Q25" i="126"/>
  <c r="Q4" i="144" s="1"/>
  <c r="R25" i="126"/>
  <c r="S25" i="126"/>
  <c r="S4" i="144" s="1"/>
  <c r="T25" i="126"/>
  <c r="T4" i="144" s="1"/>
  <c r="U25" i="126"/>
  <c r="U4" i="144" s="1"/>
  <c r="V25" i="126"/>
  <c r="V4" i="144" s="1"/>
  <c r="W25" i="126"/>
  <c r="W4" i="144" s="1"/>
  <c r="X25" i="126"/>
  <c r="X4" i="144" s="1"/>
  <c r="Y25" i="126"/>
  <c r="Y4" i="144" s="1"/>
  <c r="Z25" i="126"/>
  <c r="Z4" i="144" s="1"/>
  <c r="AA25" i="126"/>
  <c r="AA4" i="144" s="1"/>
  <c r="AB25" i="126"/>
  <c r="AB4" i="144" s="1"/>
  <c r="AC25" i="126"/>
  <c r="AC4" i="144" s="1"/>
  <c r="AD25" i="126"/>
  <c r="AD4" i="144" s="1"/>
  <c r="AE25" i="126"/>
  <c r="AE4" i="144" s="1"/>
  <c r="AF25" i="126"/>
  <c r="AF4" i="144" s="1"/>
  <c r="AG25" i="126"/>
  <c r="AG4" i="144" s="1"/>
  <c r="AH25" i="126"/>
  <c r="AI25" i="126"/>
  <c r="AI4" i="144" s="1"/>
  <c r="AJ25" i="126"/>
  <c r="AJ4" i="144" s="1"/>
  <c r="AK25" i="126"/>
  <c r="AK4" i="144" s="1"/>
  <c r="AL25" i="126"/>
  <c r="AL4" i="144" s="1"/>
  <c r="AM25" i="126"/>
  <c r="AM4" i="144" s="1"/>
  <c r="AN25" i="126"/>
  <c r="AN4" i="144" s="1"/>
  <c r="AO25" i="126"/>
  <c r="AO4" i="144" s="1"/>
  <c r="AP25" i="126"/>
  <c r="AP4" i="144" s="1"/>
  <c r="AQ25" i="126"/>
  <c r="AQ4" i="144" s="1"/>
  <c r="AR25" i="126"/>
  <c r="AR4" i="144" s="1"/>
  <c r="AS25" i="126"/>
  <c r="AS4" i="144" s="1"/>
  <c r="AT25" i="126"/>
  <c r="AT4" i="144" s="1"/>
  <c r="AU25" i="126"/>
  <c r="AU4" i="144" s="1"/>
  <c r="AV25" i="126"/>
  <c r="AV4" i="144" s="1"/>
  <c r="AW25" i="126"/>
  <c r="AW4" i="144" s="1"/>
  <c r="AX25" i="126"/>
  <c r="AY25" i="126"/>
  <c r="AY4" i="144" s="1"/>
  <c r="AZ25" i="126"/>
  <c r="AZ4" i="144" s="1"/>
  <c r="BA25" i="126"/>
  <c r="BA4" i="144" s="1"/>
  <c r="BB25" i="126"/>
  <c r="BB4" i="144" s="1"/>
  <c r="BC25" i="126"/>
  <c r="BC4" i="144" s="1"/>
  <c r="BD25" i="126"/>
  <c r="BD4" i="144" s="1"/>
  <c r="BE25" i="126"/>
  <c r="BE4" i="144" s="1"/>
  <c r="BF25" i="126"/>
  <c r="BF4" i="144" s="1"/>
  <c r="C4" i="80"/>
  <c r="D4" i="80"/>
  <c r="E4" i="80"/>
  <c r="F4" i="80"/>
  <c r="F24" i="80" s="1"/>
  <c r="G4" i="80"/>
  <c r="H4" i="80"/>
  <c r="I4" i="80"/>
  <c r="I24" i="80" s="1"/>
  <c r="J4" i="80"/>
  <c r="J24" i="80" s="1"/>
  <c r="K4" i="80"/>
  <c r="L4" i="80"/>
  <c r="M4" i="80"/>
  <c r="M24" i="80" s="1"/>
  <c r="N4" i="80"/>
  <c r="N24" i="80" s="1"/>
  <c r="O4" i="80"/>
  <c r="P4" i="80"/>
  <c r="Q4" i="80"/>
  <c r="R4" i="80"/>
  <c r="R24" i="80" s="1"/>
  <c r="S4" i="80"/>
  <c r="T4" i="80"/>
  <c r="U4" i="80"/>
  <c r="U24" i="80" s="1"/>
  <c r="V4" i="80"/>
  <c r="V24" i="80" s="1"/>
  <c r="W4" i="80"/>
  <c r="X4" i="80"/>
  <c r="Y4" i="80"/>
  <c r="Y24" i="80" s="1"/>
  <c r="Z4" i="80"/>
  <c r="Z24" i="80" s="1"/>
  <c r="AA4" i="80"/>
  <c r="AB4" i="80"/>
  <c r="AC4" i="80"/>
  <c r="AC24" i="80" s="1"/>
  <c r="AD4" i="80"/>
  <c r="AD24" i="80" s="1"/>
  <c r="AE4" i="80"/>
  <c r="AF4" i="80"/>
  <c r="AG4" i="80"/>
  <c r="AH4" i="80"/>
  <c r="AH24" i="80" s="1"/>
  <c r="AI4" i="80"/>
  <c r="AJ4" i="80"/>
  <c r="AK4" i="80"/>
  <c r="AL4" i="80"/>
  <c r="AL24" i="80" s="1"/>
  <c r="AM4" i="80"/>
  <c r="AN4" i="80"/>
  <c r="AO4" i="80"/>
  <c r="AO24" i="80" s="1"/>
  <c r="AP4" i="80"/>
  <c r="AP24" i="80" s="1"/>
  <c r="AQ4" i="80"/>
  <c r="AR4" i="80"/>
  <c r="AS4" i="80"/>
  <c r="AS24" i="80" s="1"/>
  <c r="AT4" i="80"/>
  <c r="AT24" i="80" s="1"/>
  <c r="AU4" i="80"/>
  <c r="AV4" i="80"/>
  <c r="AW4" i="80"/>
  <c r="AX4" i="80"/>
  <c r="AX24" i="80" s="1"/>
  <c r="AY4" i="80"/>
  <c r="AZ4" i="80"/>
  <c r="BA4" i="80"/>
  <c r="BA24" i="80" s="1"/>
  <c r="BB4" i="80"/>
  <c r="BB24" i="80" s="1"/>
  <c r="BC4" i="80"/>
  <c r="BD4" i="80"/>
  <c r="BE4" i="80"/>
  <c r="BE24" i="80" s="1"/>
  <c r="BF4" i="80"/>
  <c r="BF24" i="80" s="1"/>
  <c r="C5" i="80"/>
  <c r="D5" i="80"/>
  <c r="E5" i="80"/>
  <c r="E25" i="80" s="1"/>
  <c r="F5" i="80"/>
  <c r="F25" i="80" s="1"/>
  <c r="G5" i="80"/>
  <c r="H5" i="80"/>
  <c r="I5" i="80"/>
  <c r="I25" i="80" s="1"/>
  <c r="J5" i="80"/>
  <c r="K5" i="80"/>
  <c r="L5" i="80"/>
  <c r="M5" i="80"/>
  <c r="M25" i="80" s="1"/>
  <c r="N5" i="80"/>
  <c r="N25" i="80" s="1"/>
  <c r="O5" i="80"/>
  <c r="P5" i="80"/>
  <c r="Q5" i="80"/>
  <c r="Q25" i="80" s="1"/>
  <c r="R5" i="80"/>
  <c r="R25" i="80" s="1"/>
  <c r="S5" i="80"/>
  <c r="T5" i="80"/>
  <c r="U5" i="80"/>
  <c r="U25" i="80" s="1"/>
  <c r="V5" i="80"/>
  <c r="V25" i="80" s="1"/>
  <c r="W5" i="80"/>
  <c r="X5" i="80"/>
  <c r="Y5" i="80"/>
  <c r="Y25" i="80" s="1"/>
  <c r="Z5" i="80"/>
  <c r="Z25" i="80" s="1"/>
  <c r="AA5" i="80"/>
  <c r="AB5" i="80"/>
  <c r="AC5" i="80"/>
  <c r="AC25" i="80" s="1"/>
  <c r="AD5" i="80"/>
  <c r="AD25" i="80" s="1"/>
  <c r="AE5" i="80"/>
  <c r="AF5" i="80"/>
  <c r="AG5" i="80"/>
  <c r="AG25" i="80" s="1"/>
  <c r="AH5" i="80"/>
  <c r="AH25" i="80" s="1"/>
  <c r="AI5" i="80"/>
  <c r="AJ5" i="80"/>
  <c r="AK5" i="80"/>
  <c r="AK25" i="80" s="1"/>
  <c r="AL5" i="80"/>
  <c r="AL25" i="80" s="1"/>
  <c r="AM5" i="80"/>
  <c r="AN5" i="80"/>
  <c r="AO5" i="80"/>
  <c r="AO25" i="80" s="1"/>
  <c r="AP5" i="80"/>
  <c r="AP25" i="80" s="1"/>
  <c r="AQ5" i="80"/>
  <c r="AR5" i="80"/>
  <c r="AS5" i="80"/>
  <c r="AS25" i="80" s="1"/>
  <c r="AT5" i="80"/>
  <c r="AT25" i="80" s="1"/>
  <c r="AU5" i="80"/>
  <c r="AV5" i="80"/>
  <c r="AW5" i="80"/>
  <c r="AW25" i="80" s="1"/>
  <c r="AX5" i="80"/>
  <c r="AX25" i="80" s="1"/>
  <c r="AY5" i="80"/>
  <c r="AZ5" i="80"/>
  <c r="BA5" i="80"/>
  <c r="BA25" i="80" s="1"/>
  <c r="BB5" i="80"/>
  <c r="BB25" i="80" s="1"/>
  <c r="BC5" i="80"/>
  <c r="BD5" i="80"/>
  <c r="BE5" i="80"/>
  <c r="BE25" i="80" s="1"/>
  <c r="BF5" i="80"/>
  <c r="BF25" i="80" s="1"/>
  <c r="C24" i="80"/>
  <c r="D24" i="80"/>
  <c r="E24" i="80"/>
  <c r="G24" i="80"/>
  <c r="H24" i="80"/>
  <c r="K24" i="80"/>
  <c r="L24" i="80"/>
  <c r="O24" i="80"/>
  <c r="P24" i="80"/>
  <c r="Q24" i="80"/>
  <c r="S24" i="80"/>
  <c r="T24" i="80"/>
  <c r="W24" i="80"/>
  <c r="X24" i="80"/>
  <c r="AA24" i="80"/>
  <c r="AB24" i="80"/>
  <c r="AE24" i="80"/>
  <c r="AF24" i="80"/>
  <c r="AG24" i="80"/>
  <c r="AI24" i="80"/>
  <c r="AJ24" i="80"/>
  <c r="AK24" i="80"/>
  <c r="AM24" i="80"/>
  <c r="AN24" i="80"/>
  <c r="AQ24" i="80"/>
  <c r="AR24" i="80"/>
  <c r="AU24" i="80"/>
  <c r="AV24" i="80"/>
  <c r="AW24" i="80"/>
  <c r="AY24" i="80"/>
  <c r="AZ24" i="80"/>
  <c r="BC24" i="80"/>
  <c r="BD24" i="80"/>
  <c r="C25" i="80"/>
  <c r="D25" i="80"/>
  <c r="G25" i="80"/>
  <c r="H25" i="80"/>
  <c r="J25" i="80"/>
  <c r="K25" i="80"/>
  <c r="L25" i="80"/>
  <c r="O25" i="80"/>
  <c r="P25" i="80"/>
  <c r="S25" i="80"/>
  <c r="T25" i="80"/>
  <c r="W25" i="80"/>
  <c r="X25" i="80"/>
  <c r="AA25" i="80"/>
  <c r="AB25" i="80"/>
  <c r="AE25" i="80"/>
  <c r="AF25" i="80"/>
  <c r="AI25" i="80"/>
  <c r="AJ25" i="80"/>
  <c r="AM25" i="80"/>
  <c r="AN25" i="80"/>
  <c r="AQ25" i="80"/>
  <c r="AR25" i="80"/>
  <c r="AU25" i="80"/>
  <c r="AV25" i="80"/>
  <c r="AY25" i="80"/>
  <c r="AZ25" i="80"/>
  <c r="BC25" i="80"/>
  <c r="BD25" i="80"/>
  <c r="C4" i="190"/>
  <c r="C24" i="190" s="1"/>
  <c r="D4" i="190"/>
  <c r="D24" i="190" s="1"/>
  <c r="K4" i="190"/>
  <c r="L4" i="190"/>
  <c r="S4" i="190"/>
  <c r="S24" i="190" s="1"/>
  <c r="C5" i="190"/>
  <c r="C25" i="190" s="1"/>
  <c r="J5" i="190"/>
  <c r="J25" i="190" s="1"/>
  <c r="K5" i="190"/>
  <c r="K25" i="190" s="1"/>
  <c r="R5" i="190"/>
  <c r="R25" i="190" s="1"/>
  <c r="S5" i="190"/>
  <c r="S25" i="190" s="1"/>
  <c r="K24" i="190"/>
  <c r="L24" i="190"/>
  <c r="C4" i="97"/>
  <c r="C24" i="97" s="1"/>
  <c r="D4" i="97"/>
  <c r="E4" i="97"/>
  <c r="E4" i="190" s="1"/>
  <c r="E24" i="190" s="1"/>
  <c r="F4" i="97"/>
  <c r="F24" i="97" s="1"/>
  <c r="G4" i="97"/>
  <c r="G4" i="190" s="1"/>
  <c r="G24" i="190" s="1"/>
  <c r="H4" i="97"/>
  <c r="H24" i="97" s="1"/>
  <c r="I4" i="97"/>
  <c r="I4" i="190" s="1"/>
  <c r="I24" i="190" s="1"/>
  <c r="J4" i="97"/>
  <c r="J24" i="97" s="1"/>
  <c r="K4" i="97"/>
  <c r="L4" i="97"/>
  <c r="M4" i="97"/>
  <c r="M4" i="190" s="1"/>
  <c r="M24" i="190" s="1"/>
  <c r="N4" i="97"/>
  <c r="N24" i="97" s="1"/>
  <c r="O4" i="97"/>
  <c r="O4" i="190" s="1"/>
  <c r="O24" i="190" s="1"/>
  <c r="P4" i="97"/>
  <c r="P4" i="190" s="1"/>
  <c r="P24" i="190" s="1"/>
  <c r="Q4" i="97"/>
  <c r="Q4" i="190" s="1"/>
  <c r="Q24" i="190" s="1"/>
  <c r="R4" i="97"/>
  <c r="R24" i="97" s="1"/>
  <c r="S4" i="97"/>
  <c r="C5" i="97"/>
  <c r="D5" i="97"/>
  <c r="D5" i="190" s="1"/>
  <c r="D25" i="190" s="1"/>
  <c r="E5" i="97"/>
  <c r="E25" i="97" s="1"/>
  <c r="F5" i="97"/>
  <c r="F25" i="97" s="1"/>
  <c r="G5" i="97"/>
  <c r="G5" i="190" s="1"/>
  <c r="G25" i="190" s="1"/>
  <c r="H5" i="97"/>
  <c r="H5" i="190" s="1"/>
  <c r="H25" i="190" s="1"/>
  <c r="I5" i="97"/>
  <c r="I25" i="97" s="1"/>
  <c r="J5" i="97"/>
  <c r="K5" i="97"/>
  <c r="L5" i="97"/>
  <c r="L5" i="190" s="1"/>
  <c r="L25" i="190" s="1"/>
  <c r="M5" i="97"/>
  <c r="N5" i="97"/>
  <c r="N5" i="190" s="1"/>
  <c r="N25" i="190" s="1"/>
  <c r="O5" i="97"/>
  <c r="O5" i="190" s="1"/>
  <c r="O25" i="190" s="1"/>
  <c r="P5" i="97"/>
  <c r="P5" i="190" s="1"/>
  <c r="P25" i="190" s="1"/>
  <c r="Q5" i="97"/>
  <c r="R5" i="97"/>
  <c r="S5" i="97"/>
  <c r="D24" i="97"/>
  <c r="E24" i="97"/>
  <c r="G24" i="97"/>
  <c r="I24" i="97"/>
  <c r="K24" i="97"/>
  <c r="L24" i="97"/>
  <c r="M24" i="97"/>
  <c r="P24" i="97"/>
  <c r="Q24" i="97"/>
  <c r="S24" i="97"/>
  <c r="C25" i="97"/>
  <c r="D25" i="97"/>
  <c r="G25" i="97"/>
  <c r="H25" i="97"/>
  <c r="J25" i="97"/>
  <c r="K25" i="97"/>
  <c r="L25" i="97"/>
  <c r="O25" i="97"/>
  <c r="P25" i="97"/>
  <c r="R25" i="97"/>
  <c r="S25" i="97"/>
  <c r="E5" i="188" l="1"/>
  <c r="E25" i="157"/>
  <c r="G4" i="188"/>
  <c r="G24" i="157"/>
  <c r="I5" i="156"/>
  <c r="I25" i="156" s="1"/>
  <c r="I25" i="152"/>
  <c r="G25" i="152"/>
  <c r="G5" i="156"/>
  <c r="G25" i="156" s="1"/>
  <c r="N25" i="97"/>
  <c r="O24" i="97"/>
  <c r="H4" i="190"/>
  <c r="H24" i="190" s="1"/>
  <c r="F5" i="190"/>
  <c r="F25" i="190" s="1"/>
  <c r="Q25" i="97"/>
  <c r="Q5" i="190"/>
  <c r="Q25" i="190" s="1"/>
  <c r="M25" i="97"/>
  <c r="M5" i="190"/>
  <c r="M25" i="190" s="1"/>
  <c r="E24" i="152"/>
  <c r="E4" i="156"/>
  <c r="E24" i="156" s="1"/>
  <c r="K25" i="152"/>
  <c r="K5" i="156"/>
  <c r="K25" i="156" s="1"/>
  <c r="I5" i="190"/>
  <c r="I25" i="190" s="1"/>
  <c r="E5" i="190"/>
  <c r="E25" i="190" s="1"/>
  <c r="R4" i="190"/>
  <c r="R24" i="190" s="1"/>
  <c r="N4" i="190"/>
  <c r="N24" i="190" s="1"/>
  <c r="J4" i="190"/>
  <c r="J24" i="190" s="1"/>
  <c r="F4" i="190"/>
  <c r="F24" i="190" s="1"/>
  <c r="I4" i="156"/>
  <c r="I24" i="156" s="1"/>
  <c r="I24" i="152"/>
  <c r="H5" i="188"/>
  <c r="D5" i="188"/>
  <c r="F4" i="188"/>
  <c r="E25" i="152"/>
  <c r="E5" i="156"/>
  <c r="E25" i="156" s="1"/>
  <c r="C5" i="156"/>
  <c r="C25" i="156" s="1"/>
  <c r="C25" i="152"/>
  <c r="G8" i="54"/>
  <c r="G7" i="186"/>
  <c r="G27" i="186" s="1"/>
  <c r="G7" i="187" s="1"/>
  <c r="G7" i="189"/>
  <c r="G7" i="157"/>
  <c r="G7" i="166"/>
  <c r="G27" i="166" s="1"/>
  <c r="G7" i="163"/>
  <c r="G27" i="163" s="1"/>
  <c r="G6" i="165" s="1"/>
  <c r="G7" i="164"/>
  <c r="G27" i="164" s="1"/>
  <c r="G7" i="126"/>
  <c r="G27" i="126" s="1"/>
  <c r="G6" i="144" s="1"/>
  <c r="G7" i="145"/>
  <c r="G27" i="145" s="1"/>
  <c r="G7" i="80"/>
  <c r="G27" i="80" s="1"/>
  <c r="G7" i="97"/>
  <c r="G19" i="54"/>
  <c r="G13" i="54"/>
  <c r="G10" i="54"/>
  <c r="B4" i="189"/>
  <c r="B5" i="189"/>
  <c r="B4" i="186"/>
  <c r="B24" i="186" s="1"/>
  <c r="B4" i="187" s="1"/>
  <c r="B5" i="186"/>
  <c r="B25" i="186" s="1"/>
  <c r="B5" i="187" s="1"/>
  <c r="B4" i="157"/>
  <c r="B4" i="188" s="1"/>
  <c r="B5" i="157"/>
  <c r="B25" i="157" s="1"/>
  <c r="B24" i="157"/>
  <c r="B4" i="166"/>
  <c r="B24" i="166" s="1"/>
  <c r="B5" i="166"/>
  <c r="B25" i="166" s="1"/>
  <c r="B4" i="163"/>
  <c r="B24" i="163" s="1"/>
  <c r="B5" i="163"/>
  <c r="B25" i="163" s="1"/>
  <c r="B4" i="164"/>
  <c r="B5" i="164"/>
  <c r="B24" i="164"/>
  <c r="B3" i="165" s="1"/>
  <c r="B25" i="164"/>
  <c r="B4" i="165" s="1"/>
  <c r="B4" i="145"/>
  <c r="B5" i="145"/>
  <c r="B25" i="145" s="1"/>
  <c r="B24" i="145"/>
  <c r="B4" i="126"/>
  <c r="B24" i="126" s="1"/>
  <c r="B3" i="144" s="1"/>
  <c r="B5" i="126"/>
  <c r="B25" i="126"/>
  <c r="B4" i="144" s="1"/>
  <c r="B4" i="80"/>
  <c r="B24" i="80" s="1"/>
  <c r="B5" i="80"/>
  <c r="B25" i="80" s="1"/>
  <c r="B4" i="97"/>
  <c r="B4" i="190" s="1"/>
  <c r="B24" i="190" s="1"/>
  <c r="B5" i="97"/>
  <c r="B5" i="190" s="1"/>
  <c r="B25" i="190" s="1"/>
  <c r="G7" i="190" l="1"/>
  <c r="G27" i="190" s="1"/>
  <c r="G27" i="97"/>
  <c r="G11" i="54"/>
  <c r="G10" i="186"/>
  <c r="G30" i="186" s="1"/>
  <c r="G10" i="187" s="1"/>
  <c r="G10" i="189"/>
  <c r="G10" i="157"/>
  <c r="G10" i="166"/>
  <c r="G30" i="166" s="1"/>
  <c r="G10" i="163"/>
  <c r="G30" i="163" s="1"/>
  <c r="G9" i="165" s="1"/>
  <c r="G10" i="164"/>
  <c r="G30" i="164" s="1"/>
  <c r="G10" i="126"/>
  <c r="G30" i="126" s="1"/>
  <c r="G9" i="144" s="1"/>
  <c r="G10" i="145"/>
  <c r="G30" i="145" s="1"/>
  <c r="G10" i="80"/>
  <c r="G30" i="80" s="1"/>
  <c r="G10" i="97"/>
  <c r="G14" i="54"/>
  <c r="G13" i="186"/>
  <c r="G33" i="186" s="1"/>
  <c r="G13" i="187" s="1"/>
  <c r="G13" i="189"/>
  <c r="G13" i="157"/>
  <c r="G13" i="166"/>
  <c r="G33" i="166" s="1"/>
  <c r="G13" i="163"/>
  <c r="G33" i="163" s="1"/>
  <c r="G12" i="165" s="1"/>
  <c r="G13" i="164"/>
  <c r="G33" i="164" s="1"/>
  <c r="G13" i="126"/>
  <c r="G33" i="126" s="1"/>
  <c r="G12" i="144" s="1"/>
  <c r="G13" i="145"/>
  <c r="G33" i="145" s="1"/>
  <c r="G13" i="80"/>
  <c r="G33" i="80" s="1"/>
  <c r="G13" i="97"/>
  <c r="G7" i="188"/>
  <c r="G27" i="157"/>
  <c r="G20" i="54"/>
  <c r="G19" i="186"/>
  <c r="G39" i="186" s="1"/>
  <c r="G19" i="187" s="1"/>
  <c r="G19" i="189"/>
  <c r="G19" i="157"/>
  <c r="G19" i="166"/>
  <c r="G39" i="166" s="1"/>
  <c r="G19" i="163"/>
  <c r="G39" i="163" s="1"/>
  <c r="G18" i="165" s="1"/>
  <c r="G19" i="164"/>
  <c r="G39" i="164" s="1"/>
  <c r="G19" i="145"/>
  <c r="G39" i="145" s="1"/>
  <c r="G19" i="126"/>
  <c r="G39" i="126" s="1"/>
  <c r="G18" i="144" s="1"/>
  <c r="G19" i="80"/>
  <c r="G39" i="80" s="1"/>
  <c r="G19" i="97"/>
  <c r="G22" i="54"/>
  <c r="G8" i="189"/>
  <c r="G8" i="157"/>
  <c r="G8" i="186"/>
  <c r="G28" i="186" s="1"/>
  <c r="G8" i="187" s="1"/>
  <c r="G8" i="166"/>
  <c r="G28" i="166" s="1"/>
  <c r="G8" i="163"/>
  <c r="G28" i="163" s="1"/>
  <c r="G7" i="165" s="1"/>
  <c r="G8" i="164"/>
  <c r="G28" i="164" s="1"/>
  <c r="G8" i="145"/>
  <c r="G28" i="145" s="1"/>
  <c r="G8" i="126"/>
  <c r="G28" i="126" s="1"/>
  <c r="G7" i="144" s="1"/>
  <c r="G8" i="80"/>
  <c r="G28" i="80" s="1"/>
  <c r="G8" i="97"/>
  <c r="B25" i="97"/>
  <c r="B24" i="97"/>
  <c r="B5" i="188"/>
  <c r="G19" i="190" l="1"/>
  <c r="G39" i="190" s="1"/>
  <c r="G39" i="97"/>
  <c r="G8" i="188"/>
  <c r="G28" i="157"/>
  <c r="G16" i="54"/>
  <c r="G14" i="189"/>
  <c r="G14" i="157"/>
  <c r="G14" i="186"/>
  <c r="G34" i="186" s="1"/>
  <c r="G14" i="187" s="1"/>
  <c r="G14" i="166"/>
  <c r="G34" i="166" s="1"/>
  <c r="G14" i="163"/>
  <c r="G34" i="163" s="1"/>
  <c r="G13" i="165" s="1"/>
  <c r="G14" i="164"/>
  <c r="G34" i="164" s="1"/>
  <c r="G14" i="145"/>
  <c r="G34" i="145" s="1"/>
  <c r="G14" i="126"/>
  <c r="G34" i="126" s="1"/>
  <c r="G13" i="144" s="1"/>
  <c r="G14" i="80"/>
  <c r="G34" i="80" s="1"/>
  <c r="G14" i="97"/>
  <c r="G11" i="189"/>
  <c r="G11" i="157"/>
  <c r="G11" i="186"/>
  <c r="G31" i="186" s="1"/>
  <c r="G11" i="187" s="1"/>
  <c r="G11" i="166"/>
  <c r="G31" i="166" s="1"/>
  <c r="G11" i="163"/>
  <c r="G31" i="163" s="1"/>
  <c r="G10" i="165" s="1"/>
  <c r="G11" i="164"/>
  <c r="G31" i="164" s="1"/>
  <c r="G11" i="145"/>
  <c r="G31" i="145" s="1"/>
  <c r="G11" i="126"/>
  <c r="G31" i="126" s="1"/>
  <c r="G10" i="144" s="1"/>
  <c r="G11" i="80"/>
  <c r="G31" i="80" s="1"/>
  <c r="G11" i="97"/>
  <c r="H7" i="186"/>
  <c r="H27" i="186" s="1"/>
  <c r="H7" i="187" s="1"/>
  <c r="H7" i="189"/>
  <c r="H7" i="157"/>
  <c r="H7" i="166"/>
  <c r="H27" i="166" s="1"/>
  <c r="H7" i="163"/>
  <c r="H27" i="163" s="1"/>
  <c r="H6" i="165" s="1"/>
  <c r="H7" i="164"/>
  <c r="H27" i="164" s="1"/>
  <c r="H7" i="145"/>
  <c r="H27" i="145" s="1"/>
  <c r="H7" i="126"/>
  <c r="H27" i="126" s="1"/>
  <c r="H6" i="144" s="1"/>
  <c r="H7" i="80"/>
  <c r="H27" i="80" s="1"/>
  <c r="H7" i="97"/>
  <c r="G28" i="97"/>
  <c r="G8" i="190"/>
  <c r="G28" i="190" s="1"/>
  <c r="G13" i="190"/>
  <c r="G33" i="190" s="1"/>
  <c r="G33" i="97"/>
  <c r="G13" i="188"/>
  <c r="G33" i="157"/>
  <c r="G10" i="190"/>
  <c r="G30" i="190" s="1"/>
  <c r="G30" i="97"/>
  <c r="G10" i="188"/>
  <c r="G30" i="157"/>
  <c r="G19" i="188"/>
  <c r="G39" i="157"/>
  <c r="G22" i="186"/>
  <c r="G42" i="186" s="1"/>
  <c r="G22" i="187" s="1"/>
  <c r="G22" i="189"/>
  <c r="G22" i="157"/>
  <c r="G22" i="166"/>
  <c r="G42" i="166" s="1"/>
  <c r="G22" i="163"/>
  <c r="G42" i="163" s="1"/>
  <c r="G21" i="165" s="1"/>
  <c r="G22" i="145"/>
  <c r="G42" i="145" s="1"/>
  <c r="G22" i="126"/>
  <c r="G42" i="126" s="1"/>
  <c r="G21" i="144" s="1"/>
  <c r="G22" i="164"/>
  <c r="G42" i="164" s="1"/>
  <c r="G22" i="80"/>
  <c r="G42" i="80" s="1"/>
  <c r="G22" i="97"/>
  <c r="G20" i="189"/>
  <c r="G20" i="186"/>
  <c r="G40" i="186" s="1"/>
  <c r="G20" i="187" s="1"/>
  <c r="G20" i="157"/>
  <c r="G20" i="166"/>
  <c r="G40" i="166" s="1"/>
  <c r="G20" i="163"/>
  <c r="G40" i="163" s="1"/>
  <c r="G19" i="165" s="1"/>
  <c r="G20" i="164"/>
  <c r="G40" i="164" s="1"/>
  <c r="G20" i="145"/>
  <c r="G40" i="145" s="1"/>
  <c r="G20" i="126"/>
  <c r="G40" i="126" s="1"/>
  <c r="G19" i="144" s="1"/>
  <c r="G20" i="80"/>
  <c r="G40" i="80" s="1"/>
  <c r="G20" i="97"/>
  <c r="H13" i="54"/>
  <c r="H10" i="54"/>
  <c r="H8" i="54"/>
  <c r="H19" i="54"/>
  <c r="H8" i="189" l="1"/>
  <c r="H8" i="157"/>
  <c r="H8" i="186"/>
  <c r="H28" i="186" s="1"/>
  <c r="H8" i="187" s="1"/>
  <c r="H8" i="166"/>
  <c r="H28" i="166" s="1"/>
  <c r="H8" i="163"/>
  <c r="H28" i="163" s="1"/>
  <c r="H7" i="165" s="1"/>
  <c r="H8" i="164"/>
  <c r="H28" i="164" s="1"/>
  <c r="H8" i="145"/>
  <c r="H28" i="145" s="1"/>
  <c r="H8" i="126"/>
  <c r="H28" i="126" s="1"/>
  <c r="H7" i="144" s="1"/>
  <c r="H8" i="80"/>
  <c r="H28" i="80" s="1"/>
  <c r="H8" i="97"/>
  <c r="H7" i="188"/>
  <c r="H27" i="157"/>
  <c r="G11" i="190"/>
  <c r="G31" i="190" s="1"/>
  <c r="G31" i="97"/>
  <c r="G14" i="188"/>
  <c r="G34" i="157"/>
  <c r="G40" i="97"/>
  <c r="G20" i="190"/>
  <c r="G40" i="190" s="1"/>
  <c r="G20" i="188"/>
  <c r="G40" i="157"/>
  <c r="H10" i="186"/>
  <c r="H30" i="186" s="1"/>
  <c r="H10" i="187" s="1"/>
  <c r="H10" i="189"/>
  <c r="H10" i="157"/>
  <c r="H10" i="166"/>
  <c r="H30" i="166" s="1"/>
  <c r="H10" i="163"/>
  <c r="H30" i="163" s="1"/>
  <c r="H9" i="165" s="1"/>
  <c r="H10" i="164"/>
  <c r="H30" i="164" s="1"/>
  <c r="H10" i="145"/>
  <c r="H30" i="145" s="1"/>
  <c r="H10" i="126"/>
  <c r="H30" i="126" s="1"/>
  <c r="H9" i="144" s="1"/>
  <c r="H10" i="80"/>
  <c r="H30" i="80" s="1"/>
  <c r="H10" i="97"/>
  <c r="H27" i="97"/>
  <c r="H7" i="190"/>
  <c r="H27" i="190" s="1"/>
  <c r="G11" i="188"/>
  <c r="G31" i="157"/>
  <c r="H19" i="186"/>
  <c r="H39" i="186" s="1"/>
  <c r="H19" i="187" s="1"/>
  <c r="H19" i="157"/>
  <c r="H19" i="189"/>
  <c r="H19" i="166"/>
  <c r="H39" i="166" s="1"/>
  <c r="H19" i="163"/>
  <c r="H39" i="163" s="1"/>
  <c r="H18" i="165" s="1"/>
  <c r="H19" i="164"/>
  <c r="H39" i="164" s="1"/>
  <c r="H19" i="145"/>
  <c r="H39" i="145" s="1"/>
  <c r="H19" i="126"/>
  <c r="H39" i="126" s="1"/>
  <c r="H18" i="144" s="1"/>
  <c r="H19" i="80"/>
  <c r="H39" i="80" s="1"/>
  <c r="H19" i="97"/>
  <c r="G34" i="97"/>
  <c r="G14" i="190"/>
  <c r="G34" i="190" s="1"/>
  <c r="H13" i="186"/>
  <c r="H33" i="186" s="1"/>
  <c r="H13" i="187" s="1"/>
  <c r="H13" i="189"/>
  <c r="H13" i="157"/>
  <c r="H13" i="166"/>
  <c r="H33" i="166" s="1"/>
  <c r="H13" i="163"/>
  <c r="H33" i="163" s="1"/>
  <c r="H12" i="165" s="1"/>
  <c r="H13" i="164"/>
  <c r="H33" i="164" s="1"/>
  <c r="H13" i="145"/>
  <c r="H33" i="145" s="1"/>
  <c r="H13" i="126"/>
  <c r="H33" i="126" s="1"/>
  <c r="H12" i="144" s="1"/>
  <c r="H13" i="80"/>
  <c r="H33" i="80" s="1"/>
  <c r="H13" i="97"/>
  <c r="G42" i="97"/>
  <c r="G22" i="190"/>
  <c r="G42" i="190" s="1"/>
  <c r="G22" i="188"/>
  <c r="G42" i="157"/>
  <c r="G17" i="54"/>
  <c r="G16" i="186"/>
  <c r="G36" i="186" s="1"/>
  <c r="G16" i="187" s="1"/>
  <c r="G16" i="189"/>
  <c r="G16" i="157"/>
  <c r="G16" i="166"/>
  <c r="G36" i="166" s="1"/>
  <c r="G16" i="163"/>
  <c r="G36" i="163" s="1"/>
  <c r="G15" i="165" s="1"/>
  <c r="G16" i="164"/>
  <c r="G36" i="164" s="1"/>
  <c r="G16" i="126"/>
  <c r="G36" i="126" s="1"/>
  <c r="G15" i="144" s="1"/>
  <c r="G16" i="145"/>
  <c r="G36" i="145" s="1"/>
  <c r="G16" i="80"/>
  <c r="G36" i="80" s="1"/>
  <c r="G16" i="97"/>
  <c r="H20" i="54"/>
  <c r="H22" i="54"/>
  <c r="H11" i="54"/>
  <c r="H14" i="54"/>
  <c r="H14" i="189" l="1"/>
  <c r="H14" i="157"/>
  <c r="H14" i="186"/>
  <c r="H34" i="186" s="1"/>
  <c r="H14" i="187" s="1"/>
  <c r="H14" i="166"/>
  <c r="H34" i="166" s="1"/>
  <c r="H14" i="163"/>
  <c r="H34" i="163" s="1"/>
  <c r="H13" i="165" s="1"/>
  <c r="H14" i="164"/>
  <c r="H34" i="164" s="1"/>
  <c r="H14" i="145"/>
  <c r="H34" i="145" s="1"/>
  <c r="H14" i="126"/>
  <c r="H34" i="126" s="1"/>
  <c r="H13" i="144" s="1"/>
  <c r="H14" i="80"/>
  <c r="H34" i="80" s="1"/>
  <c r="H14" i="97"/>
  <c r="G36" i="97"/>
  <c r="G16" i="190"/>
  <c r="G36" i="190" s="1"/>
  <c r="G16" i="188"/>
  <c r="G36" i="157"/>
  <c r="H33" i="97"/>
  <c r="H13" i="190"/>
  <c r="H33" i="190" s="1"/>
  <c r="H13" i="188"/>
  <c r="H33" i="157"/>
  <c r="H10" i="190"/>
  <c r="H30" i="190" s="1"/>
  <c r="H30" i="97"/>
  <c r="H10" i="188"/>
  <c r="H30" i="157"/>
  <c r="H11" i="189"/>
  <c r="H11" i="157"/>
  <c r="H11" i="186"/>
  <c r="H31" i="186" s="1"/>
  <c r="H11" i="187" s="1"/>
  <c r="H11" i="166"/>
  <c r="H31" i="166" s="1"/>
  <c r="H11" i="163"/>
  <c r="H31" i="163" s="1"/>
  <c r="H10" i="165" s="1"/>
  <c r="H11" i="164"/>
  <c r="H31" i="164" s="1"/>
  <c r="H11" i="145"/>
  <c r="H31" i="145" s="1"/>
  <c r="H11" i="126"/>
  <c r="H31" i="126" s="1"/>
  <c r="H10" i="144" s="1"/>
  <c r="H11" i="97"/>
  <c r="H11" i="80"/>
  <c r="H31" i="80" s="1"/>
  <c r="H39" i="97"/>
  <c r="H19" i="190"/>
  <c r="H39" i="190" s="1"/>
  <c r="H28" i="97"/>
  <c r="H8" i="190"/>
  <c r="H28" i="190" s="1"/>
  <c r="E7" i="189"/>
  <c r="E7" i="157"/>
  <c r="E7" i="186"/>
  <c r="E27" i="186" s="1"/>
  <c r="E7" i="187" s="1"/>
  <c r="E7" i="166"/>
  <c r="E27" i="166" s="1"/>
  <c r="E7" i="163"/>
  <c r="E27" i="163" s="1"/>
  <c r="E6" i="165" s="1"/>
  <c r="E7" i="164"/>
  <c r="E27" i="164" s="1"/>
  <c r="E7" i="145"/>
  <c r="E27" i="145" s="1"/>
  <c r="E7" i="126"/>
  <c r="E27" i="126" s="1"/>
  <c r="E6" i="144" s="1"/>
  <c r="E7" i="80"/>
  <c r="E27" i="80" s="1"/>
  <c r="E7" i="97"/>
  <c r="H22" i="186"/>
  <c r="H42" i="186" s="1"/>
  <c r="H22" i="187" s="1"/>
  <c r="H22" i="157"/>
  <c r="H22" i="189"/>
  <c r="H22" i="166"/>
  <c r="H42" i="166" s="1"/>
  <c r="H22" i="163"/>
  <c r="H42" i="163" s="1"/>
  <c r="H21" i="165" s="1"/>
  <c r="H22" i="164"/>
  <c r="H42" i="164" s="1"/>
  <c r="H22" i="145"/>
  <c r="H42" i="145" s="1"/>
  <c r="H22" i="126"/>
  <c r="H42" i="126" s="1"/>
  <c r="H21" i="144" s="1"/>
  <c r="H22" i="80"/>
  <c r="H42" i="80" s="1"/>
  <c r="H22" i="97"/>
  <c r="H19" i="188"/>
  <c r="H39" i="157"/>
  <c r="H28" i="157"/>
  <c r="H8" i="188"/>
  <c r="D7" i="186"/>
  <c r="D27" i="186" s="1"/>
  <c r="D7" i="187" s="1"/>
  <c r="D7" i="189"/>
  <c r="D7" i="157"/>
  <c r="D7" i="166"/>
  <c r="D27" i="166" s="1"/>
  <c r="D7" i="163"/>
  <c r="D27" i="163" s="1"/>
  <c r="D6" i="165" s="1"/>
  <c r="D7" i="164"/>
  <c r="D27" i="164" s="1"/>
  <c r="D7" i="145"/>
  <c r="D27" i="145" s="1"/>
  <c r="D7" i="126"/>
  <c r="D27" i="126" s="1"/>
  <c r="D6" i="144" s="1"/>
  <c r="D7" i="80"/>
  <c r="D27" i="80" s="1"/>
  <c r="D7" i="97"/>
  <c r="H20" i="189"/>
  <c r="H20" i="186"/>
  <c r="H40" i="186" s="1"/>
  <c r="H20" i="187" s="1"/>
  <c r="H20" i="157"/>
  <c r="H20" i="166"/>
  <c r="H40" i="166" s="1"/>
  <c r="H20" i="163"/>
  <c r="H40" i="163" s="1"/>
  <c r="H19" i="165" s="1"/>
  <c r="H20" i="164"/>
  <c r="H40" i="164" s="1"/>
  <c r="H20" i="145"/>
  <c r="H40" i="145" s="1"/>
  <c r="H20" i="126"/>
  <c r="H40" i="126" s="1"/>
  <c r="H19" i="144" s="1"/>
  <c r="H20" i="80"/>
  <c r="H40" i="80" s="1"/>
  <c r="H20" i="97"/>
  <c r="G17" i="189"/>
  <c r="G17" i="186"/>
  <c r="G37" i="186" s="1"/>
  <c r="G17" i="187" s="1"/>
  <c r="G17" i="157"/>
  <c r="G17" i="166"/>
  <c r="G37" i="166" s="1"/>
  <c r="G17" i="163"/>
  <c r="G37" i="163" s="1"/>
  <c r="G16" i="165" s="1"/>
  <c r="G17" i="164"/>
  <c r="G37" i="164" s="1"/>
  <c r="G17" i="145"/>
  <c r="G37" i="145" s="1"/>
  <c r="G17" i="126"/>
  <c r="G37" i="126" s="1"/>
  <c r="G16" i="144" s="1"/>
  <c r="G17" i="80"/>
  <c r="G37" i="80" s="1"/>
  <c r="G17" i="97"/>
  <c r="H16" i="54"/>
  <c r="D13" i="54"/>
  <c r="E10" i="54"/>
  <c r="D19" i="54"/>
  <c r="D10" i="54"/>
  <c r="D14" i="54"/>
  <c r="D8" i="54"/>
  <c r="E8" i="54"/>
  <c r="E19" i="54"/>
  <c r="E13" i="54"/>
  <c r="E7" i="188" l="1"/>
  <c r="E27" i="157"/>
  <c r="E13" i="189"/>
  <c r="E13" i="157"/>
  <c r="E13" i="186"/>
  <c r="E33" i="186" s="1"/>
  <c r="E13" i="187" s="1"/>
  <c r="E13" i="166"/>
  <c r="E33" i="166" s="1"/>
  <c r="E13" i="163"/>
  <c r="E33" i="163" s="1"/>
  <c r="E12" i="165" s="1"/>
  <c r="E13" i="164"/>
  <c r="E33" i="164" s="1"/>
  <c r="E13" i="145"/>
  <c r="E33" i="145" s="1"/>
  <c r="E13" i="126"/>
  <c r="E33" i="126" s="1"/>
  <c r="E12" i="144" s="1"/>
  <c r="E13" i="80"/>
  <c r="E33" i="80" s="1"/>
  <c r="E13" i="97"/>
  <c r="D14" i="189"/>
  <c r="D14" i="157"/>
  <c r="D14" i="186"/>
  <c r="D34" i="186" s="1"/>
  <c r="D14" i="187" s="1"/>
  <c r="D14" i="166"/>
  <c r="D34" i="166" s="1"/>
  <c r="D14" i="163"/>
  <c r="D34" i="163" s="1"/>
  <c r="D13" i="165" s="1"/>
  <c r="D14" i="164"/>
  <c r="D34" i="164" s="1"/>
  <c r="D14" i="145"/>
  <c r="D34" i="145" s="1"/>
  <c r="D14" i="126"/>
  <c r="D34" i="126" s="1"/>
  <c r="D13" i="144" s="1"/>
  <c r="D14" i="80"/>
  <c r="D34" i="80" s="1"/>
  <c r="D14" i="97"/>
  <c r="D13" i="186"/>
  <c r="D33" i="186" s="1"/>
  <c r="D13" i="187" s="1"/>
  <c r="D13" i="189"/>
  <c r="D13" i="157"/>
  <c r="D13" i="166"/>
  <c r="D33" i="166" s="1"/>
  <c r="D13" i="163"/>
  <c r="D33" i="163" s="1"/>
  <c r="D12" i="165" s="1"/>
  <c r="D13" i="164"/>
  <c r="D33" i="164" s="1"/>
  <c r="D13" i="145"/>
  <c r="D33" i="145" s="1"/>
  <c r="D13" i="126"/>
  <c r="D33" i="126" s="1"/>
  <c r="D12" i="144" s="1"/>
  <c r="D13" i="80"/>
  <c r="D33" i="80" s="1"/>
  <c r="D13" i="97"/>
  <c r="D27" i="97"/>
  <c r="D7" i="190"/>
  <c r="D27" i="190" s="1"/>
  <c r="D7" i="188"/>
  <c r="D27" i="157"/>
  <c r="H22" i="188"/>
  <c r="H42" i="157"/>
  <c r="H34" i="97"/>
  <c r="H14" i="190"/>
  <c r="H34" i="190" s="1"/>
  <c r="D8" i="189"/>
  <c r="D8" i="157"/>
  <c r="D8" i="186"/>
  <c r="D28" i="186" s="1"/>
  <c r="D8" i="187" s="1"/>
  <c r="D8" i="166"/>
  <c r="D28" i="166" s="1"/>
  <c r="D8" i="163"/>
  <c r="D28" i="163" s="1"/>
  <c r="D7" i="165" s="1"/>
  <c r="D8" i="164"/>
  <c r="D28" i="164" s="1"/>
  <c r="D8" i="145"/>
  <c r="D28" i="145" s="1"/>
  <c r="D8" i="126"/>
  <c r="D28" i="126" s="1"/>
  <c r="D7" i="144" s="1"/>
  <c r="D8" i="80"/>
  <c r="D28" i="80" s="1"/>
  <c r="D8" i="97"/>
  <c r="H40" i="157"/>
  <c r="H20" i="188"/>
  <c r="H34" i="157"/>
  <c r="H14" i="188"/>
  <c r="BB7" i="166"/>
  <c r="BB27" i="166" s="1"/>
  <c r="BB7" i="163"/>
  <c r="BB27" i="163" s="1"/>
  <c r="BB6" i="165" s="1"/>
  <c r="BB7" i="145"/>
  <c r="BB27" i="145" s="1"/>
  <c r="BB7" i="164"/>
  <c r="BB27" i="164" s="1"/>
  <c r="BB7" i="80"/>
  <c r="BB27" i="80" s="1"/>
  <c r="BB7" i="126"/>
  <c r="BB27" i="126" s="1"/>
  <c r="BB6" i="144" s="1"/>
  <c r="E10" i="189"/>
  <c r="E10" i="157"/>
  <c r="E10" i="186"/>
  <c r="E30" i="186" s="1"/>
  <c r="E10" i="187" s="1"/>
  <c r="E10" i="166"/>
  <c r="E30" i="166" s="1"/>
  <c r="E10" i="163"/>
  <c r="E30" i="163" s="1"/>
  <c r="E9" i="165" s="1"/>
  <c r="E10" i="164"/>
  <c r="E30" i="164" s="1"/>
  <c r="E10" i="145"/>
  <c r="E30" i="145" s="1"/>
  <c r="E10" i="126"/>
  <c r="E30" i="126" s="1"/>
  <c r="E9" i="144" s="1"/>
  <c r="E10" i="97"/>
  <c r="E10" i="80"/>
  <c r="E30" i="80" s="1"/>
  <c r="H22" i="190"/>
  <c r="H42" i="190" s="1"/>
  <c r="H42" i="97"/>
  <c r="E19" i="189"/>
  <c r="E19" i="186"/>
  <c r="E39" i="186" s="1"/>
  <c r="E19" i="187" s="1"/>
  <c r="E19" i="157"/>
  <c r="E19" i="166"/>
  <c r="E39" i="166" s="1"/>
  <c r="E19" i="163"/>
  <c r="E39" i="163" s="1"/>
  <c r="E18" i="165" s="1"/>
  <c r="E19" i="164"/>
  <c r="E39" i="164" s="1"/>
  <c r="E19" i="145"/>
  <c r="E39" i="145" s="1"/>
  <c r="E19" i="126"/>
  <c r="E39" i="126" s="1"/>
  <c r="E18" i="144" s="1"/>
  <c r="E19" i="80"/>
  <c r="E39" i="80" s="1"/>
  <c r="E19" i="97"/>
  <c r="D10" i="186"/>
  <c r="D30" i="186" s="1"/>
  <c r="D10" i="187" s="1"/>
  <c r="D10" i="189"/>
  <c r="D10" i="157"/>
  <c r="D10" i="166"/>
  <c r="D30" i="166" s="1"/>
  <c r="D10" i="163"/>
  <c r="D30" i="163" s="1"/>
  <c r="D9" i="165" s="1"/>
  <c r="D10" i="164"/>
  <c r="D30" i="164" s="1"/>
  <c r="D10" i="145"/>
  <c r="D30" i="145" s="1"/>
  <c r="D10" i="126"/>
  <c r="D30" i="126" s="1"/>
  <c r="D9" i="144" s="1"/>
  <c r="D10" i="80"/>
  <c r="D30" i="80" s="1"/>
  <c r="D10" i="97"/>
  <c r="H16" i="186"/>
  <c r="H36" i="186" s="1"/>
  <c r="H16" i="187" s="1"/>
  <c r="H16" i="189"/>
  <c r="H16" i="157"/>
  <c r="H16" i="166"/>
  <c r="H36" i="166" s="1"/>
  <c r="H16" i="163"/>
  <c r="H36" i="163" s="1"/>
  <c r="H15" i="165" s="1"/>
  <c r="H16" i="164"/>
  <c r="H36" i="164" s="1"/>
  <c r="H16" i="126"/>
  <c r="H36" i="126" s="1"/>
  <c r="H15" i="144" s="1"/>
  <c r="H16" i="145"/>
  <c r="H36" i="145" s="1"/>
  <c r="H16" i="80"/>
  <c r="H36" i="80" s="1"/>
  <c r="H16" i="97"/>
  <c r="H40" i="97"/>
  <c r="H20" i="190"/>
  <c r="H40" i="190" s="1"/>
  <c r="E8" i="186"/>
  <c r="E28" i="186" s="1"/>
  <c r="E8" i="187" s="1"/>
  <c r="E8" i="189"/>
  <c r="E8" i="157"/>
  <c r="E8" i="166"/>
  <c r="E28" i="166" s="1"/>
  <c r="E8" i="163"/>
  <c r="E28" i="163" s="1"/>
  <c r="E7" i="165" s="1"/>
  <c r="E8" i="164"/>
  <c r="E28" i="164" s="1"/>
  <c r="E8" i="145"/>
  <c r="E28" i="145" s="1"/>
  <c r="E8" i="126"/>
  <c r="E28" i="126" s="1"/>
  <c r="E7" i="144" s="1"/>
  <c r="E8" i="80"/>
  <c r="E28" i="80" s="1"/>
  <c r="E8" i="97"/>
  <c r="D19" i="186"/>
  <c r="D39" i="186" s="1"/>
  <c r="D19" i="187" s="1"/>
  <c r="D19" i="157"/>
  <c r="D19" i="189"/>
  <c r="D19" i="166"/>
  <c r="D39" i="166" s="1"/>
  <c r="D19" i="163"/>
  <c r="D39" i="163" s="1"/>
  <c r="D18" i="165" s="1"/>
  <c r="D19" i="164"/>
  <c r="D39" i="164" s="1"/>
  <c r="D19" i="145"/>
  <c r="D39" i="145" s="1"/>
  <c r="D19" i="126"/>
  <c r="D39" i="126" s="1"/>
  <c r="D18" i="144" s="1"/>
  <c r="D19" i="80"/>
  <c r="D39" i="80" s="1"/>
  <c r="D19" i="97"/>
  <c r="G17" i="190"/>
  <c r="G37" i="190" s="1"/>
  <c r="G37" i="97"/>
  <c r="G17" i="188"/>
  <c r="G37" i="157"/>
  <c r="E27" i="97"/>
  <c r="E7" i="190"/>
  <c r="E27" i="190" s="1"/>
  <c r="H11" i="190"/>
  <c r="H31" i="190" s="1"/>
  <c r="H31" i="97"/>
  <c r="H31" i="157"/>
  <c r="H11" i="188"/>
  <c r="H17" i="54"/>
  <c r="E14" i="54"/>
  <c r="D11" i="54"/>
  <c r="D16" i="54"/>
  <c r="E20" i="54"/>
  <c r="D20" i="54"/>
  <c r="E22" i="54"/>
  <c r="D22" i="54"/>
  <c r="E11" i="54"/>
  <c r="BB10" i="54"/>
  <c r="BB13" i="54"/>
  <c r="BB16" i="54"/>
  <c r="BB19" i="54"/>
  <c r="BB8" i="54"/>
  <c r="L7" i="154"/>
  <c r="L7" i="152" l="1"/>
  <c r="L7" i="153"/>
  <c r="L27" i="153" s="1"/>
  <c r="L7" i="155" s="1"/>
  <c r="BB13" i="166"/>
  <c r="BB33" i="166" s="1"/>
  <c r="BB13" i="163"/>
  <c r="BB33" i="163" s="1"/>
  <c r="BB12" i="165" s="1"/>
  <c r="BB13" i="145"/>
  <c r="BB33" i="145" s="1"/>
  <c r="BB13" i="164"/>
  <c r="BB33" i="164" s="1"/>
  <c r="BB13" i="80"/>
  <c r="BB33" i="80" s="1"/>
  <c r="BB13" i="126"/>
  <c r="BB33" i="126" s="1"/>
  <c r="BB12" i="144" s="1"/>
  <c r="D11" i="189"/>
  <c r="D11" i="157"/>
  <c r="D11" i="186"/>
  <c r="D31" i="186" s="1"/>
  <c r="D11" i="187" s="1"/>
  <c r="D11" i="166"/>
  <c r="D31" i="166" s="1"/>
  <c r="D11" i="163"/>
  <c r="D31" i="163" s="1"/>
  <c r="D10" i="165" s="1"/>
  <c r="D11" i="164"/>
  <c r="D31" i="164" s="1"/>
  <c r="D11" i="145"/>
  <c r="D31" i="145" s="1"/>
  <c r="D11" i="126"/>
  <c r="D31" i="126" s="1"/>
  <c r="D10" i="144" s="1"/>
  <c r="D11" i="97"/>
  <c r="D11" i="80"/>
  <c r="D31" i="80" s="1"/>
  <c r="E8" i="188"/>
  <c r="E28" i="157"/>
  <c r="D14" i="190"/>
  <c r="D34" i="190" s="1"/>
  <c r="D34" i="97"/>
  <c r="E13" i="188"/>
  <c r="E33" i="157"/>
  <c r="BB8" i="166"/>
  <c r="BB28" i="166" s="1"/>
  <c r="BB8" i="163"/>
  <c r="BB28" i="163" s="1"/>
  <c r="BB7" i="165" s="1"/>
  <c r="BB8" i="164"/>
  <c r="BB28" i="164" s="1"/>
  <c r="BB8" i="145"/>
  <c r="BB28" i="145" s="1"/>
  <c r="BB8" i="126"/>
  <c r="BB28" i="126" s="1"/>
  <c r="BB7" i="144" s="1"/>
  <c r="BB8" i="80"/>
  <c r="BB28" i="80" s="1"/>
  <c r="BB10" i="166"/>
  <c r="BB30" i="166" s="1"/>
  <c r="BB10" i="163"/>
  <c r="BB30" i="163" s="1"/>
  <c r="BB9" i="165" s="1"/>
  <c r="BB10" i="145"/>
  <c r="BB30" i="145" s="1"/>
  <c r="BB10" i="164"/>
  <c r="BB30" i="164" s="1"/>
  <c r="BB10" i="80"/>
  <c r="BB30" i="80" s="1"/>
  <c r="BB10" i="126"/>
  <c r="BB30" i="126" s="1"/>
  <c r="BB9" i="144" s="1"/>
  <c r="D20" i="189"/>
  <c r="D20" i="186"/>
  <c r="D40" i="186" s="1"/>
  <c r="D20" i="187" s="1"/>
  <c r="D20" i="157"/>
  <c r="D20" i="166"/>
  <c r="D40" i="166" s="1"/>
  <c r="D20" i="163"/>
  <c r="D40" i="163" s="1"/>
  <c r="D19" i="165" s="1"/>
  <c r="D20" i="164"/>
  <c r="D40" i="164" s="1"/>
  <c r="D20" i="145"/>
  <c r="D40" i="145" s="1"/>
  <c r="D20" i="126"/>
  <c r="D40" i="126" s="1"/>
  <c r="D19" i="144" s="1"/>
  <c r="D20" i="80"/>
  <c r="D40" i="80" s="1"/>
  <c r="D20" i="97"/>
  <c r="E14" i="186"/>
  <c r="E34" i="186" s="1"/>
  <c r="E14" i="187" s="1"/>
  <c r="E14" i="189"/>
  <c r="E14" i="157"/>
  <c r="E14" i="166"/>
  <c r="E34" i="166" s="1"/>
  <c r="E14" i="163"/>
  <c r="E34" i="163" s="1"/>
  <c r="E13" i="165" s="1"/>
  <c r="E14" i="164"/>
  <c r="E34" i="164" s="1"/>
  <c r="E14" i="145"/>
  <c r="E34" i="145" s="1"/>
  <c r="E14" i="126"/>
  <c r="E34" i="126" s="1"/>
  <c r="E13" i="144" s="1"/>
  <c r="E14" i="80"/>
  <c r="E34" i="80" s="1"/>
  <c r="E14" i="97"/>
  <c r="D39" i="97"/>
  <c r="D19" i="190"/>
  <c r="D39" i="190" s="1"/>
  <c r="H16" i="190"/>
  <c r="H36" i="190" s="1"/>
  <c r="H36" i="97"/>
  <c r="H16" i="188"/>
  <c r="H36" i="157"/>
  <c r="E10" i="190"/>
  <c r="E30" i="190" s="1"/>
  <c r="E30" i="97"/>
  <c r="E10" i="188"/>
  <c r="E30" i="157"/>
  <c r="D33" i="97"/>
  <c r="D13" i="190"/>
  <c r="D33" i="190" s="1"/>
  <c r="D13" i="188"/>
  <c r="D33" i="157"/>
  <c r="D34" i="157"/>
  <c r="D14" i="188"/>
  <c r="S7" i="166"/>
  <c r="S27" i="166" s="1"/>
  <c r="S7" i="163"/>
  <c r="S27" i="163" s="1"/>
  <c r="S6" i="165" s="1"/>
  <c r="S7" i="164"/>
  <c r="S27" i="164" s="1"/>
  <c r="S7" i="126"/>
  <c r="S27" i="126" s="1"/>
  <c r="S6" i="144" s="1"/>
  <c r="S7" i="145"/>
  <c r="S27" i="145" s="1"/>
  <c r="S7" i="80"/>
  <c r="S27" i="80" s="1"/>
  <c r="S7" i="97"/>
  <c r="E8" i="190"/>
  <c r="E28" i="190" s="1"/>
  <c r="E28" i="97"/>
  <c r="D10" i="190"/>
  <c r="D30" i="190" s="1"/>
  <c r="D30" i="97"/>
  <c r="BB19" i="166"/>
  <c r="BB39" i="166" s="1"/>
  <c r="BB19" i="163"/>
  <c r="BB39" i="163" s="1"/>
  <c r="BB18" i="165" s="1"/>
  <c r="BB19" i="164"/>
  <c r="BB39" i="164" s="1"/>
  <c r="BB19" i="145"/>
  <c r="BB39" i="145" s="1"/>
  <c r="BB19" i="80"/>
  <c r="BB39" i="80" s="1"/>
  <c r="BB19" i="126"/>
  <c r="BB39" i="126" s="1"/>
  <c r="BB18" i="144" s="1"/>
  <c r="D19" i="188"/>
  <c r="D39" i="157"/>
  <c r="D28" i="97"/>
  <c r="D8" i="190"/>
  <c r="D28" i="190" s="1"/>
  <c r="E22" i="189"/>
  <c r="E22" i="186"/>
  <c r="E42" i="186" s="1"/>
  <c r="E22" i="187" s="1"/>
  <c r="E22" i="157"/>
  <c r="E22" i="166"/>
  <c r="E42" i="166" s="1"/>
  <c r="E22" i="163"/>
  <c r="E42" i="163" s="1"/>
  <c r="E21" i="165" s="1"/>
  <c r="E22" i="164"/>
  <c r="E42" i="164" s="1"/>
  <c r="E22" i="145"/>
  <c r="E42" i="145" s="1"/>
  <c r="E22" i="126"/>
  <c r="E42" i="126" s="1"/>
  <c r="E21" i="144" s="1"/>
  <c r="E22" i="97"/>
  <c r="E22" i="80"/>
  <c r="E42" i="80" s="1"/>
  <c r="D10" i="188"/>
  <c r="D30" i="157"/>
  <c r="E11" i="186"/>
  <c r="E31" i="186" s="1"/>
  <c r="E11" i="187" s="1"/>
  <c r="E11" i="189"/>
  <c r="E11" i="157"/>
  <c r="E11" i="166"/>
  <c r="E31" i="166" s="1"/>
  <c r="E11" i="163"/>
  <c r="E31" i="163" s="1"/>
  <c r="E10" i="165" s="1"/>
  <c r="E11" i="164"/>
  <c r="E31" i="164" s="1"/>
  <c r="E11" i="145"/>
  <c r="E31" i="145" s="1"/>
  <c r="E11" i="126"/>
  <c r="E31" i="126" s="1"/>
  <c r="E10" i="144" s="1"/>
  <c r="E11" i="97"/>
  <c r="E11" i="80"/>
  <c r="E31" i="80" s="1"/>
  <c r="E20" i="186"/>
  <c r="E40" i="186" s="1"/>
  <c r="E20" i="187" s="1"/>
  <c r="E20" i="189"/>
  <c r="E20" i="157"/>
  <c r="E20" i="166"/>
  <c r="E40" i="166" s="1"/>
  <c r="E20" i="163"/>
  <c r="E40" i="163" s="1"/>
  <c r="E19" i="165" s="1"/>
  <c r="E20" i="164"/>
  <c r="E40" i="164" s="1"/>
  <c r="E20" i="145"/>
  <c r="E40" i="145" s="1"/>
  <c r="E20" i="126"/>
  <c r="E40" i="126" s="1"/>
  <c r="E19" i="144" s="1"/>
  <c r="E20" i="80"/>
  <c r="E40" i="80" s="1"/>
  <c r="E20" i="97"/>
  <c r="H17" i="189"/>
  <c r="H17" i="186"/>
  <c r="H37" i="186" s="1"/>
  <c r="H17" i="187" s="1"/>
  <c r="H17" i="157"/>
  <c r="H17" i="166"/>
  <c r="H37" i="166" s="1"/>
  <c r="H17" i="163"/>
  <c r="H37" i="163" s="1"/>
  <c r="H16" i="165" s="1"/>
  <c r="H17" i="164"/>
  <c r="H37" i="164" s="1"/>
  <c r="H17" i="145"/>
  <c r="H37" i="145" s="1"/>
  <c r="H17" i="126"/>
  <c r="H37" i="126" s="1"/>
  <c r="H16" i="144" s="1"/>
  <c r="H17" i="97"/>
  <c r="H17" i="80"/>
  <c r="H37" i="80" s="1"/>
  <c r="BB16" i="166"/>
  <c r="BB36" i="166" s="1"/>
  <c r="BB16" i="163"/>
  <c r="BB36" i="163" s="1"/>
  <c r="BB15" i="165" s="1"/>
  <c r="BB16" i="164"/>
  <c r="BB36" i="164" s="1"/>
  <c r="BB16" i="145"/>
  <c r="BB36" i="145" s="1"/>
  <c r="BB16" i="126"/>
  <c r="BB36" i="126" s="1"/>
  <c r="BB15" i="144" s="1"/>
  <c r="BB16" i="80"/>
  <c r="BB36" i="80" s="1"/>
  <c r="D22" i="186"/>
  <c r="D42" i="186" s="1"/>
  <c r="D22" i="187" s="1"/>
  <c r="D22" i="189"/>
  <c r="D22" i="157"/>
  <c r="D22" i="166"/>
  <c r="D42" i="166" s="1"/>
  <c r="D22" i="163"/>
  <c r="D42" i="163" s="1"/>
  <c r="D21" i="165" s="1"/>
  <c r="D22" i="164"/>
  <c r="D42" i="164" s="1"/>
  <c r="D22" i="145"/>
  <c r="D42" i="145" s="1"/>
  <c r="D22" i="126"/>
  <c r="D42" i="126" s="1"/>
  <c r="D21" i="144" s="1"/>
  <c r="D22" i="80"/>
  <c r="D42" i="80" s="1"/>
  <c r="D22" i="97"/>
  <c r="D16" i="186"/>
  <c r="D36" i="186" s="1"/>
  <c r="D16" i="187" s="1"/>
  <c r="D16" i="189"/>
  <c r="D16" i="157"/>
  <c r="D16" i="166"/>
  <c r="D36" i="166" s="1"/>
  <c r="D16" i="163"/>
  <c r="D36" i="163" s="1"/>
  <c r="D15" i="165" s="1"/>
  <c r="D16" i="164"/>
  <c r="D36" i="164" s="1"/>
  <c r="D16" i="145"/>
  <c r="D36" i="145" s="1"/>
  <c r="D16" i="126"/>
  <c r="D36" i="126" s="1"/>
  <c r="D15" i="144" s="1"/>
  <c r="D16" i="80"/>
  <c r="D36" i="80" s="1"/>
  <c r="D16" i="97"/>
  <c r="E39" i="97"/>
  <c r="E19" i="190"/>
  <c r="E39" i="190" s="1"/>
  <c r="E19" i="188"/>
  <c r="E39" i="157"/>
  <c r="D28" i="157"/>
  <c r="D8" i="188"/>
  <c r="E13" i="190"/>
  <c r="E33" i="190" s="1"/>
  <c r="E33" i="97"/>
  <c r="D17" i="54"/>
  <c r="E16" i="54"/>
  <c r="BB22" i="54"/>
  <c r="BB20" i="54"/>
  <c r="BB14" i="54"/>
  <c r="BB17" i="54"/>
  <c r="BB11" i="54"/>
  <c r="S8" i="54"/>
  <c r="L8" i="154" s="1"/>
  <c r="S13" i="54"/>
  <c r="L13" i="154" s="1"/>
  <c r="S10" i="54"/>
  <c r="L10" i="154" s="1"/>
  <c r="S19" i="54"/>
  <c r="L19" i="154" s="1"/>
  <c r="L19" i="152" l="1"/>
  <c r="L19" i="153"/>
  <c r="L39" i="153" s="1"/>
  <c r="L19" i="155" s="1"/>
  <c r="L10" i="152"/>
  <c r="L10" i="153"/>
  <c r="L30" i="153" s="1"/>
  <c r="L10" i="155" s="1"/>
  <c r="L8" i="152"/>
  <c r="L8" i="153"/>
  <c r="L28" i="153" s="1"/>
  <c r="L8" i="155" s="1"/>
  <c r="L13" i="152"/>
  <c r="L13" i="153"/>
  <c r="L33" i="153" s="1"/>
  <c r="L13" i="155" s="1"/>
  <c r="L27" i="152"/>
  <c r="L7" i="156"/>
  <c r="L27" i="156" s="1"/>
  <c r="BB17" i="166"/>
  <c r="BB37" i="166" s="1"/>
  <c r="BB17" i="163"/>
  <c r="BB37" i="163" s="1"/>
  <c r="BB16" i="165" s="1"/>
  <c r="BB17" i="164"/>
  <c r="BB37" i="164" s="1"/>
  <c r="BB17" i="126"/>
  <c r="BB37" i="126" s="1"/>
  <c r="BB16" i="144" s="1"/>
  <c r="BB17" i="145"/>
  <c r="BB37" i="145" s="1"/>
  <c r="BB17" i="80"/>
  <c r="BB37" i="80" s="1"/>
  <c r="S7" i="190"/>
  <c r="S27" i="190" s="1"/>
  <c r="S27" i="97"/>
  <c r="E14" i="190"/>
  <c r="E34" i="190" s="1"/>
  <c r="E34" i="97"/>
  <c r="S13" i="166"/>
  <c r="S33" i="166" s="1"/>
  <c r="S13" i="163"/>
  <c r="S33" i="163" s="1"/>
  <c r="S12" i="165" s="1"/>
  <c r="S13" i="164"/>
  <c r="S33" i="164" s="1"/>
  <c r="S13" i="126"/>
  <c r="S33" i="126" s="1"/>
  <c r="S12" i="144" s="1"/>
  <c r="S13" i="145"/>
  <c r="S33" i="145" s="1"/>
  <c r="S13" i="80"/>
  <c r="S33" i="80" s="1"/>
  <c r="S13" i="97"/>
  <c r="BB14" i="166"/>
  <c r="BB34" i="166" s="1"/>
  <c r="BB14" i="163"/>
  <c r="BB34" i="163" s="1"/>
  <c r="BB13" i="165" s="1"/>
  <c r="BB14" i="164"/>
  <c r="BB34" i="164" s="1"/>
  <c r="BB14" i="145"/>
  <c r="BB34" i="145" s="1"/>
  <c r="BB14" i="126"/>
  <c r="BB34" i="126" s="1"/>
  <c r="BB13" i="144" s="1"/>
  <c r="BB14" i="80"/>
  <c r="BB34" i="80" s="1"/>
  <c r="D17" i="189"/>
  <c r="D17" i="186"/>
  <c r="D37" i="186" s="1"/>
  <c r="D17" i="187" s="1"/>
  <c r="D17" i="157"/>
  <c r="D17" i="166"/>
  <c r="D37" i="166" s="1"/>
  <c r="D17" i="163"/>
  <c r="D37" i="163" s="1"/>
  <c r="D16" i="165" s="1"/>
  <c r="D17" i="164"/>
  <c r="D37" i="164" s="1"/>
  <c r="D17" i="145"/>
  <c r="D37" i="145" s="1"/>
  <c r="D17" i="126"/>
  <c r="D37" i="126" s="1"/>
  <c r="D16" i="144" s="1"/>
  <c r="D17" i="97"/>
  <c r="D17" i="80"/>
  <c r="D37" i="80" s="1"/>
  <c r="D16" i="188"/>
  <c r="D36" i="157"/>
  <c r="D22" i="190"/>
  <c r="D42" i="190" s="1"/>
  <c r="D42" i="97"/>
  <c r="D22" i="188"/>
  <c r="D42" i="157"/>
  <c r="E11" i="188"/>
  <c r="E31" i="157"/>
  <c r="S10" i="166"/>
  <c r="S30" i="166" s="1"/>
  <c r="S10" i="163"/>
  <c r="S30" i="163" s="1"/>
  <c r="S9" i="165" s="1"/>
  <c r="S10" i="164"/>
  <c r="S30" i="164" s="1"/>
  <c r="S10" i="126"/>
  <c r="S30" i="126" s="1"/>
  <c r="S9" i="144" s="1"/>
  <c r="S10" i="145"/>
  <c r="S30" i="145" s="1"/>
  <c r="S10" i="80"/>
  <c r="S30" i="80" s="1"/>
  <c r="S10" i="97"/>
  <c r="E16" i="189"/>
  <c r="E16" i="157"/>
  <c r="E16" i="186"/>
  <c r="E36" i="186" s="1"/>
  <c r="E16" i="187" s="1"/>
  <c r="E16" i="166"/>
  <c r="E36" i="166" s="1"/>
  <c r="E16" i="163"/>
  <c r="E36" i="163" s="1"/>
  <c r="E15" i="165" s="1"/>
  <c r="E16" i="164"/>
  <c r="E36" i="164" s="1"/>
  <c r="E16" i="145"/>
  <c r="E36" i="145" s="1"/>
  <c r="E16" i="126"/>
  <c r="E36" i="126" s="1"/>
  <c r="E15" i="144" s="1"/>
  <c r="E16" i="97"/>
  <c r="E16" i="80"/>
  <c r="E36" i="80" s="1"/>
  <c r="E14" i="188"/>
  <c r="E34" i="157"/>
  <c r="S8" i="166"/>
  <c r="S28" i="166" s="1"/>
  <c r="S8" i="163"/>
  <c r="S28" i="163" s="1"/>
  <c r="S7" i="165" s="1"/>
  <c r="S8" i="164"/>
  <c r="S28" i="164" s="1"/>
  <c r="S8" i="126"/>
  <c r="S28" i="126" s="1"/>
  <c r="S7" i="144" s="1"/>
  <c r="S8" i="80"/>
  <c r="S28" i="80" s="1"/>
  <c r="S8" i="97"/>
  <c r="S8" i="145"/>
  <c r="S28" i="145" s="1"/>
  <c r="BB20" i="166"/>
  <c r="BB40" i="166" s="1"/>
  <c r="BB20" i="163"/>
  <c r="BB40" i="163" s="1"/>
  <c r="BB19" i="165" s="1"/>
  <c r="BB20" i="164"/>
  <c r="BB40" i="164" s="1"/>
  <c r="BB20" i="126"/>
  <c r="BB40" i="126" s="1"/>
  <c r="BB19" i="144" s="1"/>
  <c r="BB20" i="80"/>
  <c r="BB40" i="80" s="1"/>
  <c r="BB20" i="145"/>
  <c r="BB40" i="145" s="1"/>
  <c r="D16" i="190"/>
  <c r="D36" i="190" s="1"/>
  <c r="D36" i="97"/>
  <c r="H37" i="157"/>
  <c r="H17" i="188"/>
  <c r="E20" i="190"/>
  <c r="E40" i="190" s="1"/>
  <c r="E40" i="97"/>
  <c r="E20" i="188"/>
  <c r="E40" i="157"/>
  <c r="E31" i="97"/>
  <c r="E11" i="190"/>
  <c r="E31" i="190" s="1"/>
  <c r="E22" i="188"/>
  <c r="E42" i="157"/>
  <c r="H17" i="190"/>
  <c r="H37" i="190" s="1"/>
  <c r="H37" i="97"/>
  <c r="S19" i="166"/>
  <c r="S39" i="166" s="1"/>
  <c r="S19" i="163"/>
  <c r="S39" i="163" s="1"/>
  <c r="S18" i="165" s="1"/>
  <c r="S19" i="164"/>
  <c r="S39" i="164" s="1"/>
  <c r="S19" i="145"/>
  <c r="S39" i="145" s="1"/>
  <c r="S19" i="126"/>
  <c r="S39" i="126" s="1"/>
  <c r="S18" i="144" s="1"/>
  <c r="S19" i="80"/>
  <c r="S39" i="80" s="1"/>
  <c r="S19" i="97"/>
  <c r="BB11" i="166"/>
  <c r="BB31" i="166" s="1"/>
  <c r="BB11" i="163"/>
  <c r="BB31" i="163" s="1"/>
  <c r="BB10" i="165" s="1"/>
  <c r="BB11" i="164"/>
  <c r="BB31" i="164" s="1"/>
  <c r="BB11" i="145"/>
  <c r="BB31" i="145" s="1"/>
  <c r="BB11" i="126"/>
  <c r="BB31" i="126" s="1"/>
  <c r="BB10" i="144" s="1"/>
  <c r="BB11" i="80"/>
  <c r="BB31" i="80" s="1"/>
  <c r="BB22" i="166"/>
  <c r="BB42" i="166" s="1"/>
  <c r="BB22" i="163"/>
  <c r="BB42" i="163" s="1"/>
  <c r="BB21" i="165" s="1"/>
  <c r="BB22" i="164"/>
  <c r="BB42" i="164" s="1"/>
  <c r="BB22" i="145"/>
  <c r="BB42" i="145" s="1"/>
  <c r="BB22" i="80"/>
  <c r="BB42" i="80" s="1"/>
  <c r="BB22" i="126"/>
  <c r="BB42" i="126" s="1"/>
  <c r="BB21" i="144" s="1"/>
  <c r="E22" i="190"/>
  <c r="E42" i="190" s="1"/>
  <c r="E42" i="97"/>
  <c r="D40" i="97"/>
  <c r="D20" i="190"/>
  <c r="D40" i="190" s="1"/>
  <c r="D40" i="157"/>
  <c r="D20" i="188"/>
  <c r="D11" i="190"/>
  <c r="D31" i="190" s="1"/>
  <c r="D31" i="97"/>
  <c r="D31" i="157"/>
  <c r="D11" i="188"/>
  <c r="E17" i="54"/>
  <c r="S20" i="54"/>
  <c r="L20" i="154" s="1"/>
  <c r="S11" i="54"/>
  <c r="L11" i="154" s="1"/>
  <c r="S14" i="54"/>
  <c r="L14" i="154" s="1"/>
  <c r="S22" i="54"/>
  <c r="L22" i="154" s="1"/>
  <c r="L11" i="152" l="1"/>
  <c r="L11" i="153"/>
  <c r="L31" i="153" s="1"/>
  <c r="L11" i="155" s="1"/>
  <c r="L20" i="152"/>
  <c r="L20" i="153"/>
  <c r="L40" i="153" s="1"/>
  <c r="L20" i="155" s="1"/>
  <c r="L33" i="152"/>
  <c r="L13" i="156"/>
  <c r="L33" i="156" s="1"/>
  <c r="L30" i="152"/>
  <c r="L10" i="156"/>
  <c r="L30" i="156" s="1"/>
  <c r="L22" i="152"/>
  <c r="L22" i="153"/>
  <c r="L42" i="153" s="1"/>
  <c r="L22" i="155" s="1"/>
  <c r="L14" i="152"/>
  <c r="L14" i="153"/>
  <c r="L34" i="153" s="1"/>
  <c r="L14" i="155" s="1"/>
  <c r="L28" i="152"/>
  <c r="L8" i="156"/>
  <c r="L28" i="156" s="1"/>
  <c r="L19" i="156"/>
  <c r="L39" i="156" s="1"/>
  <c r="L39" i="152"/>
  <c r="AP7" i="166"/>
  <c r="AP27" i="166" s="1"/>
  <c r="AP7" i="163"/>
  <c r="AP27" i="163" s="1"/>
  <c r="AP6" i="165" s="1"/>
  <c r="AP7" i="164"/>
  <c r="AP27" i="164" s="1"/>
  <c r="AP7" i="145"/>
  <c r="AP27" i="145" s="1"/>
  <c r="AP7" i="126"/>
  <c r="AP27" i="126" s="1"/>
  <c r="AP6" i="144" s="1"/>
  <c r="AP7" i="80"/>
  <c r="AP27" i="80" s="1"/>
  <c r="AT7" i="166"/>
  <c r="AT27" i="166" s="1"/>
  <c r="AT7" i="163"/>
  <c r="AT27" i="163" s="1"/>
  <c r="AT6" i="165" s="1"/>
  <c r="AT7" i="164"/>
  <c r="AT27" i="164" s="1"/>
  <c r="AT7" i="145"/>
  <c r="AT27" i="145" s="1"/>
  <c r="AT7" i="126"/>
  <c r="AT27" i="126" s="1"/>
  <c r="AT6" i="144" s="1"/>
  <c r="AT7" i="80"/>
  <c r="AT27" i="80" s="1"/>
  <c r="S22" i="166"/>
  <c r="S42" i="166" s="1"/>
  <c r="S22" i="163"/>
  <c r="S42" i="163" s="1"/>
  <c r="S21" i="165" s="1"/>
  <c r="S22" i="145"/>
  <c r="S42" i="145" s="1"/>
  <c r="S22" i="126"/>
  <c r="S42" i="126" s="1"/>
  <c r="S21" i="144" s="1"/>
  <c r="S22" i="164"/>
  <c r="S42" i="164" s="1"/>
  <c r="S22" i="80"/>
  <c r="S42" i="80" s="1"/>
  <c r="S22" i="97"/>
  <c r="D17" i="190"/>
  <c r="D37" i="190" s="1"/>
  <c r="D37" i="97"/>
  <c r="AQ7" i="166"/>
  <c r="AQ27" i="166" s="1"/>
  <c r="AQ7" i="163"/>
  <c r="AQ27" i="163" s="1"/>
  <c r="AQ6" i="165" s="1"/>
  <c r="AQ7" i="164"/>
  <c r="AQ27" i="164" s="1"/>
  <c r="AQ7" i="126"/>
  <c r="AQ27" i="126" s="1"/>
  <c r="AQ6" i="144" s="1"/>
  <c r="AQ7" i="145"/>
  <c r="AQ27" i="145" s="1"/>
  <c r="AQ7" i="80"/>
  <c r="AQ27" i="80" s="1"/>
  <c r="AU7" i="166"/>
  <c r="AU27" i="166" s="1"/>
  <c r="AU7" i="163"/>
  <c r="AU27" i="163" s="1"/>
  <c r="AU6" i="165" s="1"/>
  <c r="AU7" i="164"/>
  <c r="AU27" i="164" s="1"/>
  <c r="AU7" i="145"/>
  <c r="AU27" i="145" s="1"/>
  <c r="AU7" i="126"/>
  <c r="AU27" i="126" s="1"/>
  <c r="AU6" i="144" s="1"/>
  <c r="AU7" i="80"/>
  <c r="AU27" i="80" s="1"/>
  <c r="AY7" i="166"/>
  <c r="AY27" i="166" s="1"/>
  <c r="AY7" i="163"/>
  <c r="AY27" i="163" s="1"/>
  <c r="AY6" i="165" s="1"/>
  <c r="AY7" i="164"/>
  <c r="AY27" i="164" s="1"/>
  <c r="AY7" i="126"/>
  <c r="AY27" i="126" s="1"/>
  <c r="AY6" i="144" s="1"/>
  <c r="AY7" i="145"/>
  <c r="AY27" i="145" s="1"/>
  <c r="AY7" i="80"/>
  <c r="AY27" i="80" s="1"/>
  <c r="BD7" i="166"/>
  <c r="BD27" i="166" s="1"/>
  <c r="BD7" i="163"/>
  <c r="BD27" i="163" s="1"/>
  <c r="BD6" i="165" s="1"/>
  <c r="BD7" i="164"/>
  <c r="BD27" i="164" s="1"/>
  <c r="BD7" i="145"/>
  <c r="BD27" i="145" s="1"/>
  <c r="BD7" i="126"/>
  <c r="BD27" i="126" s="1"/>
  <c r="BD6" i="144" s="1"/>
  <c r="BD7" i="80"/>
  <c r="BD27" i="80" s="1"/>
  <c r="S14" i="166"/>
  <c r="S34" i="166" s="1"/>
  <c r="S14" i="163"/>
  <c r="S34" i="163" s="1"/>
  <c r="S13" i="165" s="1"/>
  <c r="S14" i="164"/>
  <c r="S34" i="164" s="1"/>
  <c r="S14" i="126"/>
  <c r="S34" i="126" s="1"/>
  <c r="S13" i="144" s="1"/>
  <c r="S14" i="145"/>
  <c r="S34" i="145" s="1"/>
  <c r="S14" i="80"/>
  <c r="S34" i="80" s="1"/>
  <c r="S14" i="97"/>
  <c r="S19" i="190"/>
  <c r="S39" i="190" s="1"/>
  <c r="S39" i="97"/>
  <c r="E16" i="190"/>
  <c r="E36" i="190" s="1"/>
  <c r="E36" i="97"/>
  <c r="E16" i="188"/>
  <c r="E36" i="157"/>
  <c r="S13" i="190"/>
  <c r="S33" i="190" s="1"/>
  <c r="S33" i="97"/>
  <c r="BC7" i="166"/>
  <c r="BC27" i="166" s="1"/>
  <c r="BC7" i="163"/>
  <c r="BC27" i="163" s="1"/>
  <c r="BC6" i="165" s="1"/>
  <c r="BC7" i="164"/>
  <c r="BC27" i="164" s="1"/>
  <c r="BC7" i="126"/>
  <c r="BC27" i="126" s="1"/>
  <c r="BC6" i="144" s="1"/>
  <c r="BC7" i="145"/>
  <c r="BC27" i="145" s="1"/>
  <c r="BC7" i="80"/>
  <c r="BC27" i="80" s="1"/>
  <c r="E17" i="186"/>
  <c r="E37" i="186" s="1"/>
  <c r="E17" i="187" s="1"/>
  <c r="E17" i="189"/>
  <c r="E17" i="157"/>
  <c r="E17" i="166"/>
  <c r="E37" i="166" s="1"/>
  <c r="E17" i="163"/>
  <c r="E37" i="163" s="1"/>
  <c r="E16" i="165" s="1"/>
  <c r="E17" i="164"/>
  <c r="E37" i="164" s="1"/>
  <c r="E17" i="145"/>
  <c r="E37" i="145" s="1"/>
  <c r="E17" i="126"/>
  <c r="E37" i="126" s="1"/>
  <c r="E16" i="144" s="1"/>
  <c r="E17" i="97"/>
  <c r="E17" i="80"/>
  <c r="E37" i="80" s="1"/>
  <c r="AM7" i="166"/>
  <c r="AM27" i="166" s="1"/>
  <c r="AM7" i="163"/>
  <c r="AM27" i="163" s="1"/>
  <c r="AM6" i="165" s="1"/>
  <c r="AM7" i="164"/>
  <c r="AM27" i="164" s="1"/>
  <c r="AM7" i="126"/>
  <c r="AM27" i="126" s="1"/>
  <c r="AM6" i="144" s="1"/>
  <c r="AM7" i="145"/>
  <c r="AM27" i="145" s="1"/>
  <c r="AM7" i="80"/>
  <c r="AM27" i="80" s="1"/>
  <c r="AN7" i="166"/>
  <c r="AN27" i="166" s="1"/>
  <c r="AN7" i="163"/>
  <c r="AN27" i="163" s="1"/>
  <c r="AN6" i="165" s="1"/>
  <c r="AN7" i="164"/>
  <c r="AN27" i="164" s="1"/>
  <c r="AN7" i="145"/>
  <c r="AN27" i="145" s="1"/>
  <c r="AN7" i="126"/>
  <c r="AN27" i="126" s="1"/>
  <c r="AN6" i="144" s="1"/>
  <c r="AN7" i="80"/>
  <c r="AN27" i="80" s="1"/>
  <c r="AR7" i="166"/>
  <c r="AR27" i="166" s="1"/>
  <c r="AR7" i="163"/>
  <c r="AR27" i="163" s="1"/>
  <c r="AR6" i="165" s="1"/>
  <c r="AR7" i="164"/>
  <c r="AR27" i="164" s="1"/>
  <c r="AR7" i="145"/>
  <c r="AR27" i="145" s="1"/>
  <c r="AR7" i="126"/>
  <c r="AR27" i="126" s="1"/>
  <c r="AR6" i="144" s="1"/>
  <c r="AR7" i="80"/>
  <c r="AR27" i="80" s="1"/>
  <c r="AV7" i="166"/>
  <c r="AV27" i="166" s="1"/>
  <c r="AV7" i="163"/>
  <c r="AV27" i="163" s="1"/>
  <c r="AV6" i="165" s="1"/>
  <c r="AV7" i="164"/>
  <c r="AV27" i="164" s="1"/>
  <c r="AV7" i="145"/>
  <c r="AV27" i="145" s="1"/>
  <c r="AV7" i="126"/>
  <c r="AV27" i="126" s="1"/>
  <c r="AV6" i="144" s="1"/>
  <c r="AV7" i="80"/>
  <c r="AV27" i="80" s="1"/>
  <c r="AZ7" i="166"/>
  <c r="AZ27" i="166" s="1"/>
  <c r="AZ7" i="163"/>
  <c r="AZ27" i="163" s="1"/>
  <c r="AZ6" i="165" s="1"/>
  <c r="AZ7" i="164"/>
  <c r="AZ27" i="164" s="1"/>
  <c r="AZ7" i="145"/>
  <c r="AZ27" i="145" s="1"/>
  <c r="AZ7" i="126"/>
  <c r="AZ27" i="126" s="1"/>
  <c r="AZ6" i="144" s="1"/>
  <c r="AZ7" i="80"/>
  <c r="AZ27" i="80" s="1"/>
  <c r="BE7" i="166"/>
  <c r="BE27" i="166" s="1"/>
  <c r="BE7" i="164"/>
  <c r="BE27" i="164" s="1"/>
  <c r="BE7" i="145"/>
  <c r="BE27" i="145" s="1"/>
  <c r="BE7" i="163"/>
  <c r="BE27" i="163" s="1"/>
  <c r="BE6" i="165" s="1"/>
  <c r="BE7" i="126"/>
  <c r="BE27" i="126" s="1"/>
  <c r="BE6" i="144" s="1"/>
  <c r="BE7" i="80"/>
  <c r="BE27" i="80" s="1"/>
  <c r="S11" i="166"/>
  <c r="S31" i="166" s="1"/>
  <c r="S11" i="163"/>
  <c r="S31" i="163" s="1"/>
  <c r="S10" i="165" s="1"/>
  <c r="S11" i="164"/>
  <c r="S31" i="164" s="1"/>
  <c r="S11" i="126"/>
  <c r="S31" i="126" s="1"/>
  <c r="S10" i="144" s="1"/>
  <c r="S11" i="80"/>
  <c r="S31" i="80" s="1"/>
  <c r="S11" i="145"/>
  <c r="S31" i="145" s="1"/>
  <c r="S11" i="97"/>
  <c r="D37" i="157"/>
  <c r="D17" i="188"/>
  <c r="AK7" i="166"/>
  <c r="AK27" i="166" s="1"/>
  <c r="AK7" i="163"/>
  <c r="AK27" i="163" s="1"/>
  <c r="AK6" i="165" s="1"/>
  <c r="AK7" i="164"/>
  <c r="AK27" i="164" s="1"/>
  <c r="AK7" i="145"/>
  <c r="AK27" i="145" s="1"/>
  <c r="AK7" i="126"/>
  <c r="AK27" i="126" s="1"/>
  <c r="AK6" i="144" s="1"/>
  <c r="AK7" i="80"/>
  <c r="AK27" i="80" s="1"/>
  <c r="AX7" i="166"/>
  <c r="AX27" i="166" s="1"/>
  <c r="AX7" i="163"/>
  <c r="AX27" i="163" s="1"/>
  <c r="AX6" i="165" s="1"/>
  <c r="AX7" i="164"/>
  <c r="AX27" i="164" s="1"/>
  <c r="AX7" i="145"/>
  <c r="AX27" i="145" s="1"/>
  <c r="AX7" i="126"/>
  <c r="AX27" i="126" s="1"/>
  <c r="AX6" i="144" s="1"/>
  <c r="AX7" i="80"/>
  <c r="AX27" i="80" s="1"/>
  <c r="AL7" i="166"/>
  <c r="AL27" i="166" s="1"/>
  <c r="AL7" i="163"/>
  <c r="AL27" i="163" s="1"/>
  <c r="AL6" i="165" s="1"/>
  <c r="AL7" i="145"/>
  <c r="AL27" i="145" s="1"/>
  <c r="AL7" i="164"/>
  <c r="AL27" i="164" s="1"/>
  <c r="AL7" i="80"/>
  <c r="AL27" i="80" s="1"/>
  <c r="AL7" i="126"/>
  <c r="AL27" i="126" s="1"/>
  <c r="AL6" i="144" s="1"/>
  <c r="AO7" i="166"/>
  <c r="AO27" i="166" s="1"/>
  <c r="AO7" i="164"/>
  <c r="AO27" i="164" s="1"/>
  <c r="AO7" i="163"/>
  <c r="AO27" i="163" s="1"/>
  <c r="AO6" i="165" s="1"/>
  <c r="AO7" i="145"/>
  <c r="AO27" i="145" s="1"/>
  <c r="AO7" i="126"/>
  <c r="AO27" i="126" s="1"/>
  <c r="AO6" i="144" s="1"/>
  <c r="AO7" i="80"/>
  <c r="AO27" i="80" s="1"/>
  <c r="AS7" i="166"/>
  <c r="AS27" i="166" s="1"/>
  <c r="AS7" i="163"/>
  <c r="AS27" i="163" s="1"/>
  <c r="AS6" i="165" s="1"/>
  <c r="AS7" i="164"/>
  <c r="AS27" i="164" s="1"/>
  <c r="AS7" i="145"/>
  <c r="AS27" i="145" s="1"/>
  <c r="AS7" i="126"/>
  <c r="AS27" i="126" s="1"/>
  <c r="AS6" i="144" s="1"/>
  <c r="AS7" i="80"/>
  <c r="AS27" i="80" s="1"/>
  <c r="AW7" i="166"/>
  <c r="AW27" i="166" s="1"/>
  <c r="AW7" i="163"/>
  <c r="AW27" i="163" s="1"/>
  <c r="AW6" i="165" s="1"/>
  <c r="AW7" i="164"/>
  <c r="AW27" i="164" s="1"/>
  <c r="AW7" i="145"/>
  <c r="AW27" i="145" s="1"/>
  <c r="AW7" i="126"/>
  <c r="AW27" i="126" s="1"/>
  <c r="AW6" i="144" s="1"/>
  <c r="AW7" i="80"/>
  <c r="AW27" i="80" s="1"/>
  <c r="BA7" i="166"/>
  <c r="BA27" i="166" s="1"/>
  <c r="BA7" i="163"/>
  <c r="BA27" i="163" s="1"/>
  <c r="BA6" i="165" s="1"/>
  <c r="BA7" i="164"/>
  <c r="BA27" i="164" s="1"/>
  <c r="BA7" i="145"/>
  <c r="BA27" i="145" s="1"/>
  <c r="BA7" i="126"/>
  <c r="BA27" i="126" s="1"/>
  <c r="BA6" i="144" s="1"/>
  <c r="BA7" i="80"/>
  <c r="BA27" i="80" s="1"/>
  <c r="BF7" i="166"/>
  <c r="BF27" i="166" s="1"/>
  <c r="BF7" i="163"/>
  <c r="BF27" i="163" s="1"/>
  <c r="BF6" i="165" s="1"/>
  <c r="BF7" i="164"/>
  <c r="BF27" i="164" s="1"/>
  <c r="BF7" i="145"/>
  <c r="BF27" i="145" s="1"/>
  <c r="BF7" i="126"/>
  <c r="BF27" i="126" s="1"/>
  <c r="BF6" i="144" s="1"/>
  <c r="BF7" i="80"/>
  <c r="BF27" i="80" s="1"/>
  <c r="S20" i="166"/>
  <c r="S40" i="166" s="1"/>
  <c r="S20" i="163"/>
  <c r="S40" i="163" s="1"/>
  <c r="S19" i="165" s="1"/>
  <c r="S20" i="164"/>
  <c r="S40" i="164" s="1"/>
  <c r="S20" i="145"/>
  <c r="S40" i="145" s="1"/>
  <c r="S20" i="126"/>
  <c r="S40" i="126" s="1"/>
  <c r="S19" i="144" s="1"/>
  <c r="S20" i="80"/>
  <c r="S40" i="80" s="1"/>
  <c r="S20" i="97"/>
  <c r="S28" i="97"/>
  <c r="S8" i="190"/>
  <c r="S28" i="190" s="1"/>
  <c r="S30" i="97"/>
  <c r="S10" i="190"/>
  <c r="S30" i="190" s="1"/>
  <c r="BD8" i="54"/>
  <c r="S16" i="54"/>
  <c r="L16" i="154" s="1"/>
  <c r="AS19" i="54"/>
  <c r="AT19" i="54"/>
  <c r="AU8" i="54"/>
  <c r="AX8" i="54"/>
  <c r="BF8" i="54"/>
  <c r="AW19" i="54"/>
  <c r="AX10" i="54"/>
  <c r="AU19" i="54"/>
  <c r="AZ19" i="54"/>
  <c r="BF19" i="54"/>
  <c r="BE16" i="54"/>
  <c r="AW8" i="54"/>
  <c r="BD10" i="54"/>
  <c r="BD16" i="54"/>
  <c r="BA8" i="54"/>
  <c r="AN8" i="54"/>
  <c r="BC8" i="54"/>
  <c r="AP8" i="54"/>
  <c r="AU10" i="54"/>
  <c r="AY8" i="54"/>
  <c r="BF10" i="54"/>
  <c r="AT8" i="54"/>
  <c r="AO8" i="54"/>
  <c r="AQ19" i="54"/>
  <c r="AR19" i="54"/>
  <c r="AK8" i="54"/>
  <c r="AS8" i="54"/>
  <c r="AS16" i="54"/>
  <c r="BE8" i="54"/>
  <c r="BE19" i="54"/>
  <c r="AL19" i="54"/>
  <c r="BD13" i="54"/>
  <c r="AL16" i="54"/>
  <c r="AX16" i="54"/>
  <c r="AX13" i="54"/>
  <c r="AX19" i="54"/>
  <c r="BD19" i="54"/>
  <c r="AV19" i="54"/>
  <c r="AZ8" i="54"/>
  <c r="AM8" i="54"/>
  <c r="AV8" i="54"/>
  <c r="BF16" i="54"/>
  <c r="BF13" i="54"/>
  <c r="BE13" i="54"/>
  <c r="BE10" i="54"/>
  <c r="BC19" i="54"/>
  <c r="BC16" i="54"/>
  <c r="BC13" i="54"/>
  <c r="BC10" i="54"/>
  <c r="BA19" i="54"/>
  <c r="BA16" i="54"/>
  <c r="BA13" i="54"/>
  <c r="BA10" i="54"/>
  <c r="AZ16" i="54"/>
  <c r="AZ13" i="54"/>
  <c r="AZ10" i="54"/>
  <c r="AP19" i="54"/>
  <c r="AL13" i="54"/>
  <c r="AW16" i="54"/>
  <c r="AY19" i="54"/>
  <c r="AY16" i="54"/>
  <c r="AY13" i="54"/>
  <c r="AY10" i="54"/>
  <c r="AW13" i="54"/>
  <c r="AW10" i="54"/>
  <c r="AV16" i="54"/>
  <c r="AV13" i="54"/>
  <c r="AV10" i="54"/>
  <c r="AU16" i="54"/>
  <c r="AU13" i="54"/>
  <c r="AT16" i="54"/>
  <c r="AT13" i="54"/>
  <c r="AT10" i="54"/>
  <c r="AS13" i="54"/>
  <c r="AS10" i="54"/>
  <c r="AR16" i="54"/>
  <c r="AR13" i="54"/>
  <c r="AR10" i="54"/>
  <c r="AR8" i="54"/>
  <c r="AQ16" i="54"/>
  <c r="AQ13" i="54"/>
  <c r="AQ10" i="54"/>
  <c r="AQ8" i="54"/>
  <c r="AP16" i="54"/>
  <c r="AP13" i="54"/>
  <c r="AP10" i="54"/>
  <c r="AO19" i="54"/>
  <c r="AO16" i="54"/>
  <c r="AO13" i="54"/>
  <c r="AO10" i="54"/>
  <c r="AN19" i="54"/>
  <c r="AN16" i="54"/>
  <c r="AN13" i="54"/>
  <c r="AN10" i="54"/>
  <c r="AM19" i="54"/>
  <c r="AM16" i="54"/>
  <c r="AM13" i="54"/>
  <c r="AM10" i="54"/>
  <c r="AL8" i="54"/>
  <c r="AL10" i="54"/>
  <c r="AK19" i="54"/>
  <c r="AK10" i="54"/>
  <c r="AK13" i="54"/>
  <c r="L34" i="152" l="1"/>
  <c r="L14" i="156"/>
  <c r="L34" i="156" s="1"/>
  <c r="L40" i="152"/>
  <c r="L20" i="156"/>
  <c r="L40" i="156" s="1"/>
  <c r="L16" i="152"/>
  <c r="L16" i="153"/>
  <c r="L36" i="153" s="1"/>
  <c r="L16" i="155" s="1"/>
  <c r="L42" i="152"/>
  <c r="L22" i="156"/>
  <c r="L42" i="156" s="1"/>
  <c r="L31" i="152"/>
  <c r="L11" i="156"/>
  <c r="L31" i="156" s="1"/>
  <c r="AP16" i="166"/>
  <c r="AP36" i="166" s="1"/>
  <c r="AP16" i="163"/>
  <c r="AP36" i="163" s="1"/>
  <c r="AP15" i="165" s="1"/>
  <c r="AP16" i="164"/>
  <c r="AP36" i="164" s="1"/>
  <c r="AP16" i="126"/>
  <c r="AP36" i="126" s="1"/>
  <c r="AP15" i="144" s="1"/>
  <c r="AP16" i="145"/>
  <c r="AP36" i="145" s="1"/>
  <c r="AP16" i="80"/>
  <c r="AP36" i="80" s="1"/>
  <c r="BA13" i="166"/>
  <c r="BA33" i="166" s="1"/>
  <c r="BA13" i="163"/>
  <c r="BA33" i="163" s="1"/>
  <c r="BA12" i="165" s="1"/>
  <c r="BA13" i="164"/>
  <c r="BA33" i="164" s="1"/>
  <c r="BA13" i="145"/>
  <c r="BA33" i="145" s="1"/>
  <c r="BA13" i="126"/>
  <c r="BA33" i="126" s="1"/>
  <c r="BA12" i="144" s="1"/>
  <c r="BA13" i="80"/>
  <c r="BA33" i="80" s="1"/>
  <c r="AQ19" i="166"/>
  <c r="AQ39" i="166" s="1"/>
  <c r="AQ19" i="163"/>
  <c r="AQ39" i="163" s="1"/>
  <c r="AQ18" i="165" s="1"/>
  <c r="AQ19" i="164"/>
  <c r="AQ39" i="164" s="1"/>
  <c r="AQ19" i="145"/>
  <c r="AQ39" i="145" s="1"/>
  <c r="AQ19" i="126"/>
  <c r="AQ39" i="126" s="1"/>
  <c r="AQ18" i="144" s="1"/>
  <c r="AQ19" i="80"/>
  <c r="AQ39" i="80" s="1"/>
  <c r="AK13" i="166"/>
  <c r="AK33" i="166" s="1"/>
  <c r="AK13" i="163"/>
  <c r="AK33" i="163" s="1"/>
  <c r="AK12" i="165" s="1"/>
  <c r="AK13" i="164"/>
  <c r="AK33" i="164" s="1"/>
  <c r="AK13" i="145"/>
  <c r="AK33" i="145" s="1"/>
  <c r="AK13" i="126"/>
  <c r="AK33" i="126" s="1"/>
  <c r="AK12" i="144" s="1"/>
  <c r="AK13" i="80"/>
  <c r="AK33" i="80" s="1"/>
  <c r="BA16" i="166"/>
  <c r="BA36" i="166" s="1"/>
  <c r="BA16" i="163"/>
  <c r="BA36" i="163" s="1"/>
  <c r="BA15" i="165" s="1"/>
  <c r="BA16" i="164"/>
  <c r="BA36" i="164" s="1"/>
  <c r="BA16" i="145"/>
  <c r="BA36" i="145" s="1"/>
  <c r="BA16" i="126"/>
  <c r="BA36" i="126" s="1"/>
  <c r="BA15" i="144" s="1"/>
  <c r="BA16" i="80"/>
  <c r="BA36" i="80" s="1"/>
  <c r="BE16" i="166"/>
  <c r="BE36" i="166" s="1"/>
  <c r="BE16" i="164"/>
  <c r="BE36" i="164" s="1"/>
  <c r="BE16" i="163"/>
  <c r="BE36" i="163" s="1"/>
  <c r="BE15" i="165" s="1"/>
  <c r="BE16" i="145"/>
  <c r="BE36" i="145" s="1"/>
  <c r="BE16" i="126"/>
  <c r="BE36" i="126" s="1"/>
  <c r="BE15" i="144" s="1"/>
  <c r="BE16" i="80"/>
  <c r="BE36" i="80" s="1"/>
  <c r="BD8" i="166"/>
  <c r="BD28" i="166" s="1"/>
  <c r="BD8" i="163"/>
  <c r="BD28" i="163" s="1"/>
  <c r="BD7" i="165" s="1"/>
  <c r="BD8" i="164"/>
  <c r="BD28" i="164" s="1"/>
  <c r="BD8" i="145"/>
  <c r="BD28" i="145" s="1"/>
  <c r="BD8" i="126"/>
  <c r="BD28" i="126" s="1"/>
  <c r="BD7" i="144" s="1"/>
  <c r="BD8" i="80"/>
  <c r="BD28" i="80" s="1"/>
  <c r="AM16" i="166"/>
  <c r="AM36" i="166" s="1"/>
  <c r="AM16" i="163"/>
  <c r="AM36" i="163" s="1"/>
  <c r="AM15" i="165" s="1"/>
  <c r="AM16" i="164"/>
  <c r="AM36" i="164" s="1"/>
  <c r="AM16" i="145"/>
  <c r="AM36" i="145" s="1"/>
  <c r="AM16" i="126"/>
  <c r="AM36" i="126" s="1"/>
  <c r="AM15" i="144" s="1"/>
  <c r="AM16" i="80"/>
  <c r="AM36" i="80" s="1"/>
  <c r="AN16" i="166"/>
  <c r="AN36" i="166" s="1"/>
  <c r="AN16" i="163"/>
  <c r="AN36" i="163" s="1"/>
  <c r="AN15" i="165" s="1"/>
  <c r="AN16" i="164"/>
  <c r="AN36" i="164" s="1"/>
  <c r="AN16" i="145"/>
  <c r="AN36" i="145" s="1"/>
  <c r="AN16" i="126"/>
  <c r="AN36" i="126" s="1"/>
  <c r="AN15" i="144" s="1"/>
  <c r="AN16" i="80"/>
  <c r="AN36" i="80" s="1"/>
  <c r="AQ16" i="166"/>
  <c r="AQ36" i="166" s="1"/>
  <c r="AQ16" i="163"/>
  <c r="AQ36" i="163" s="1"/>
  <c r="AQ15" i="165" s="1"/>
  <c r="AQ16" i="164"/>
  <c r="AQ36" i="164" s="1"/>
  <c r="AQ16" i="145"/>
  <c r="AQ36" i="145" s="1"/>
  <c r="AQ16" i="126"/>
  <c r="AQ36" i="126" s="1"/>
  <c r="AQ15" i="144" s="1"/>
  <c r="AQ16" i="80"/>
  <c r="AQ36" i="80" s="1"/>
  <c r="AT13" i="166"/>
  <c r="AT33" i="166" s="1"/>
  <c r="AT13" i="163"/>
  <c r="AT33" i="163" s="1"/>
  <c r="AT12" i="165" s="1"/>
  <c r="AT13" i="164"/>
  <c r="AT33" i="164" s="1"/>
  <c r="AT13" i="145"/>
  <c r="AT33" i="145" s="1"/>
  <c r="AT13" i="126"/>
  <c r="AT33" i="126" s="1"/>
  <c r="AT12" i="144" s="1"/>
  <c r="AT13" i="80"/>
  <c r="AT33" i="80" s="1"/>
  <c r="AW13" i="166"/>
  <c r="AW33" i="166" s="1"/>
  <c r="AW13" i="163"/>
  <c r="AW33" i="163" s="1"/>
  <c r="AW12" i="165" s="1"/>
  <c r="AW13" i="164"/>
  <c r="AW33" i="164" s="1"/>
  <c r="AW13" i="145"/>
  <c r="AW33" i="145" s="1"/>
  <c r="AW13" i="126"/>
  <c r="AW33" i="126" s="1"/>
  <c r="AW12" i="144" s="1"/>
  <c r="AW13" i="80"/>
  <c r="AW33" i="80" s="1"/>
  <c r="AZ10" i="166"/>
  <c r="AZ30" i="166" s="1"/>
  <c r="AZ10" i="163"/>
  <c r="AZ30" i="163" s="1"/>
  <c r="AZ9" i="165" s="1"/>
  <c r="AZ10" i="164"/>
  <c r="AZ30" i="164" s="1"/>
  <c r="AZ10" i="145"/>
  <c r="AZ30" i="145" s="1"/>
  <c r="AZ10" i="126"/>
  <c r="AZ30" i="126" s="1"/>
  <c r="AZ9" i="144" s="1"/>
  <c r="AZ10" i="80"/>
  <c r="AZ30" i="80" s="1"/>
  <c r="BE13" i="166"/>
  <c r="BE33" i="166" s="1"/>
  <c r="BE13" i="164"/>
  <c r="BE33" i="164" s="1"/>
  <c r="BE13" i="163"/>
  <c r="BE33" i="163" s="1"/>
  <c r="BE12" i="165" s="1"/>
  <c r="BE13" i="145"/>
  <c r="BE33" i="145" s="1"/>
  <c r="BE13" i="126"/>
  <c r="BE33" i="126" s="1"/>
  <c r="BE12" i="144" s="1"/>
  <c r="BE13" i="80"/>
  <c r="BE33" i="80" s="1"/>
  <c r="AX19" i="166"/>
  <c r="AX39" i="166" s="1"/>
  <c r="AX19" i="163"/>
  <c r="AX39" i="163" s="1"/>
  <c r="AX18" i="165" s="1"/>
  <c r="AX19" i="164"/>
  <c r="AX39" i="164" s="1"/>
  <c r="AX19" i="145"/>
  <c r="AX39" i="145" s="1"/>
  <c r="AX19" i="126"/>
  <c r="AX39" i="126" s="1"/>
  <c r="AX18" i="144" s="1"/>
  <c r="AX19" i="80"/>
  <c r="AX39" i="80" s="1"/>
  <c r="AS16" i="166"/>
  <c r="AS36" i="166" s="1"/>
  <c r="AS16" i="163"/>
  <c r="AS36" i="163" s="1"/>
  <c r="AS15" i="165" s="1"/>
  <c r="AS16" i="164"/>
  <c r="AS36" i="164" s="1"/>
  <c r="AS16" i="145"/>
  <c r="AS36" i="145" s="1"/>
  <c r="AS16" i="126"/>
  <c r="AS36" i="126" s="1"/>
  <c r="AS15" i="144" s="1"/>
  <c r="AS16" i="80"/>
  <c r="AS36" i="80" s="1"/>
  <c r="AN8" i="166"/>
  <c r="AN28" i="166" s="1"/>
  <c r="AN8" i="163"/>
  <c r="AN28" i="163" s="1"/>
  <c r="AN7" i="165" s="1"/>
  <c r="AN8" i="164"/>
  <c r="AN28" i="164" s="1"/>
  <c r="AN8" i="145"/>
  <c r="AN28" i="145" s="1"/>
  <c r="AN8" i="126"/>
  <c r="AN28" i="126" s="1"/>
  <c r="AN7" i="144" s="1"/>
  <c r="AN8" i="80"/>
  <c r="AN28" i="80" s="1"/>
  <c r="AL8" i="166"/>
  <c r="AL28" i="166" s="1"/>
  <c r="AL8" i="163"/>
  <c r="AL28" i="163" s="1"/>
  <c r="AL7" i="165" s="1"/>
  <c r="AL8" i="164"/>
  <c r="AL28" i="164" s="1"/>
  <c r="AL8" i="145"/>
  <c r="AL28" i="145" s="1"/>
  <c r="AL8" i="126"/>
  <c r="AL28" i="126" s="1"/>
  <c r="AL7" i="144" s="1"/>
  <c r="AL8" i="80"/>
  <c r="AL28" i="80" s="1"/>
  <c r="AN19" i="166"/>
  <c r="AN39" i="166" s="1"/>
  <c r="AN19" i="163"/>
  <c r="AN39" i="163" s="1"/>
  <c r="AN18" i="165" s="1"/>
  <c r="AN19" i="164"/>
  <c r="AN39" i="164" s="1"/>
  <c r="AN19" i="145"/>
  <c r="AN39" i="145" s="1"/>
  <c r="AN19" i="126"/>
  <c r="AN39" i="126" s="1"/>
  <c r="AN18" i="144" s="1"/>
  <c r="AN19" i="80"/>
  <c r="AN39" i="80" s="1"/>
  <c r="AQ8" i="166"/>
  <c r="AQ28" i="166" s="1"/>
  <c r="AQ8" i="163"/>
  <c r="AQ28" i="163" s="1"/>
  <c r="AQ7" i="165" s="1"/>
  <c r="AQ8" i="164"/>
  <c r="AQ28" i="164" s="1"/>
  <c r="AQ8" i="126"/>
  <c r="AQ28" i="126" s="1"/>
  <c r="AQ7" i="144" s="1"/>
  <c r="AQ8" i="145"/>
  <c r="AQ28" i="145" s="1"/>
  <c r="AQ8" i="80"/>
  <c r="AQ28" i="80" s="1"/>
  <c r="AS10" i="166"/>
  <c r="AS30" i="166" s="1"/>
  <c r="AS10" i="163"/>
  <c r="AS30" i="163" s="1"/>
  <c r="AS9" i="165" s="1"/>
  <c r="AS10" i="164"/>
  <c r="AS30" i="164" s="1"/>
  <c r="AS10" i="145"/>
  <c r="AS30" i="145" s="1"/>
  <c r="AS10" i="126"/>
  <c r="AS30" i="126" s="1"/>
  <c r="AS9" i="144" s="1"/>
  <c r="AS10" i="80"/>
  <c r="AS30" i="80" s="1"/>
  <c r="AV13" i="166"/>
  <c r="AV33" i="166" s="1"/>
  <c r="AV13" i="163"/>
  <c r="AV33" i="163" s="1"/>
  <c r="AV12" i="165" s="1"/>
  <c r="AV13" i="164"/>
  <c r="AV33" i="164" s="1"/>
  <c r="AV13" i="145"/>
  <c r="AV33" i="145" s="1"/>
  <c r="AV13" i="126"/>
  <c r="AV33" i="126" s="1"/>
  <c r="AV12" i="144" s="1"/>
  <c r="AV13" i="80"/>
  <c r="AV33" i="80" s="1"/>
  <c r="AY10" i="166"/>
  <c r="AY30" i="166" s="1"/>
  <c r="AY10" i="163"/>
  <c r="AY30" i="163" s="1"/>
  <c r="AY9" i="165" s="1"/>
  <c r="AY10" i="164"/>
  <c r="AY30" i="164" s="1"/>
  <c r="AY10" i="126"/>
  <c r="AY30" i="126" s="1"/>
  <c r="AY9" i="144" s="1"/>
  <c r="AY10" i="145"/>
  <c r="AY30" i="145" s="1"/>
  <c r="AY10" i="80"/>
  <c r="AY30" i="80" s="1"/>
  <c r="AZ13" i="166"/>
  <c r="AZ33" i="166" s="1"/>
  <c r="AZ13" i="163"/>
  <c r="AZ33" i="163" s="1"/>
  <c r="AZ12" i="165" s="1"/>
  <c r="AZ13" i="164"/>
  <c r="AZ33" i="164" s="1"/>
  <c r="AZ13" i="145"/>
  <c r="AZ33" i="145" s="1"/>
  <c r="AZ13" i="126"/>
  <c r="AZ33" i="126" s="1"/>
  <c r="AZ12" i="144" s="1"/>
  <c r="AZ13" i="80"/>
  <c r="AZ33" i="80" s="1"/>
  <c r="BC16" i="166"/>
  <c r="BC36" i="166" s="1"/>
  <c r="BC16" i="163"/>
  <c r="BC36" i="163" s="1"/>
  <c r="BC15" i="165" s="1"/>
  <c r="BC16" i="164"/>
  <c r="BC36" i="164" s="1"/>
  <c r="BC16" i="145"/>
  <c r="BC36" i="145" s="1"/>
  <c r="BC16" i="126"/>
  <c r="BC36" i="126" s="1"/>
  <c r="BC15" i="144" s="1"/>
  <c r="BC16" i="80"/>
  <c r="BC36" i="80" s="1"/>
  <c r="AZ8" i="166"/>
  <c r="AZ28" i="166" s="1"/>
  <c r="AZ8" i="163"/>
  <c r="AZ28" i="163" s="1"/>
  <c r="AZ7" i="165" s="1"/>
  <c r="AZ8" i="164"/>
  <c r="AZ28" i="164" s="1"/>
  <c r="AZ8" i="145"/>
  <c r="AZ28" i="145" s="1"/>
  <c r="AZ8" i="126"/>
  <c r="AZ28" i="126" s="1"/>
  <c r="AZ7" i="144" s="1"/>
  <c r="AZ8" i="80"/>
  <c r="AZ28" i="80" s="1"/>
  <c r="AL19" i="166"/>
  <c r="AL39" i="166" s="1"/>
  <c r="AL19" i="163"/>
  <c r="AL39" i="163" s="1"/>
  <c r="AL18" i="165" s="1"/>
  <c r="AL19" i="164"/>
  <c r="AL39" i="164" s="1"/>
  <c r="AL19" i="145"/>
  <c r="AL39" i="145" s="1"/>
  <c r="AL19" i="80"/>
  <c r="AL39" i="80" s="1"/>
  <c r="AL19" i="126"/>
  <c r="AL39" i="126" s="1"/>
  <c r="AL18" i="144" s="1"/>
  <c r="AS8" i="166"/>
  <c r="AS28" i="166" s="1"/>
  <c r="AS8" i="163"/>
  <c r="AS28" i="163" s="1"/>
  <c r="AS7" i="165" s="1"/>
  <c r="AS8" i="164"/>
  <c r="AS28" i="164" s="1"/>
  <c r="AS8" i="145"/>
  <c r="AS28" i="145" s="1"/>
  <c r="AS8" i="126"/>
  <c r="AS28" i="126" s="1"/>
  <c r="AS7" i="144" s="1"/>
  <c r="AS8" i="80"/>
  <c r="AS28" i="80" s="1"/>
  <c r="AU10" i="166"/>
  <c r="AU30" i="166" s="1"/>
  <c r="AU10" i="163"/>
  <c r="AU30" i="163" s="1"/>
  <c r="AU9" i="165" s="1"/>
  <c r="AU10" i="164"/>
  <c r="AU30" i="164" s="1"/>
  <c r="AU10" i="145"/>
  <c r="AU30" i="145" s="1"/>
  <c r="AU10" i="126"/>
  <c r="AU30" i="126" s="1"/>
  <c r="AU9" i="144" s="1"/>
  <c r="AU10" i="80"/>
  <c r="AU30" i="80" s="1"/>
  <c r="AX10" i="166"/>
  <c r="AX30" i="166" s="1"/>
  <c r="AX10" i="163"/>
  <c r="AX30" i="163" s="1"/>
  <c r="AX9" i="165" s="1"/>
  <c r="AX10" i="164"/>
  <c r="AX30" i="164" s="1"/>
  <c r="AX10" i="145"/>
  <c r="AX30" i="145" s="1"/>
  <c r="AX10" i="126"/>
  <c r="AX30" i="126" s="1"/>
  <c r="AX9" i="144" s="1"/>
  <c r="AX10" i="80"/>
  <c r="AX30" i="80" s="1"/>
  <c r="AK10" i="166"/>
  <c r="AK30" i="166" s="1"/>
  <c r="AK10" i="163"/>
  <c r="AK30" i="163" s="1"/>
  <c r="AK9" i="165" s="1"/>
  <c r="AK10" i="164"/>
  <c r="AK30" i="164" s="1"/>
  <c r="AK10" i="145"/>
  <c r="AK30" i="145" s="1"/>
  <c r="AK10" i="126"/>
  <c r="AK30" i="126" s="1"/>
  <c r="AK9" i="144" s="1"/>
  <c r="AK10" i="80"/>
  <c r="AK30" i="80" s="1"/>
  <c r="AM10" i="166"/>
  <c r="AM30" i="166" s="1"/>
  <c r="AM10" i="163"/>
  <c r="AM30" i="163" s="1"/>
  <c r="AM9" i="165" s="1"/>
  <c r="AM10" i="164"/>
  <c r="AM30" i="164" s="1"/>
  <c r="AM10" i="126"/>
  <c r="AM30" i="126" s="1"/>
  <c r="AM9" i="144" s="1"/>
  <c r="AM10" i="145"/>
  <c r="AM30" i="145" s="1"/>
  <c r="AM10" i="80"/>
  <c r="AM30" i="80" s="1"/>
  <c r="AN10" i="166"/>
  <c r="AN30" i="166" s="1"/>
  <c r="AN10" i="163"/>
  <c r="AN30" i="163" s="1"/>
  <c r="AN9" i="165" s="1"/>
  <c r="AN10" i="164"/>
  <c r="AN30" i="164" s="1"/>
  <c r="AN10" i="145"/>
  <c r="AN30" i="145" s="1"/>
  <c r="AN10" i="126"/>
  <c r="AN30" i="126" s="1"/>
  <c r="AN9" i="144" s="1"/>
  <c r="AN10" i="80"/>
  <c r="AN30" i="80" s="1"/>
  <c r="AO10" i="166"/>
  <c r="AO30" i="166" s="1"/>
  <c r="AO10" i="164"/>
  <c r="AO30" i="164" s="1"/>
  <c r="AO10" i="163"/>
  <c r="AO30" i="163" s="1"/>
  <c r="AO9" i="165" s="1"/>
  <c r="AO10" i="145"/>
  <c r="AO30" i="145" s="1"/>
  <c r="AO10" i="126"/>
  <c r="AO30" i="126" s="1"/>
  <c r="AO9" i="144" s="1"/>
  <c r="AO10" i="80"/>
  <c r="AO30" i="80" s="1"/>
  <c r="AP10" i="166"/>
  <c r="AP30" i="166" s="1"/>
  <c r="AP10" i="163"/>
  <c r="AP30" i="163" s="1"/>
  <c r="AP9" i="165" s="1"/>
  <c r="AP10" i="164"/>
  <c r="AP30" i="164" s="1"/>
  <c r="AP10" i="145"/>
  <c r="AP30" i="145" s="1"/>
  <c r="AP10" i="126"/>
  <c r="AP30" i="126" s="1"/>
  <c r="AP9" i="144" s="1"/>
  <c r="AP10" i="80"/>
  <c r="AP30" i="80" s="1"/>
  <c r="AQ10" i="166"/>
  <c r="AQ30" i="166" s="1"/>
  <c r="AQ10" i="163"/>
  <c r="AQ30" i="163" s="1"/>
  <c r="AQ9" i="165" s="1"/>
  <c r="AQ10" i="164"/>
  <c r="AQ30" i="164" s="1"/>
  <c r="AQ10" i="126"/>
  <c r="AQ30" i="126" s="1"/>
  <c r="AQ9" i="144" s="1"/>
  <c r="AQ10" i="80"/>
  <c r="AQ30" i="80" s="1"/>
  <c r="AQ10" i="145"/>
  <c r="AQ30" i="145" s="1"/>
  <c r="AR10" i="166"/>
  <c r="AR30" i="166" s="1"/>
  <c r="AR10" i="163"/>
  <c r="AR30" i="163" s="1"/>
  <c r="AR9" i="165" s="1"/>
  <c r="AR10" i="164"/>
  <c r="AR30" i="164" s="1"/>
  <c r="AR10" i="145"/>
  <c r="AR30" i="145" s="1"/>
  <c r="AR10" i="126"/>
  <c r="AR30" i="126" s="1"/>
  <c r="AR9" i="144" s="1"/>
  <c r="AR10" i="80"/>
  <c r="AR30" i="80" s="1"/>
  <c r="AS13" i="166"/>
  <c r="AS33" i="166" s="1"/>
  <c r="AS13" i="163"/>
  <c r="AS33" i="163" s="1"/>
  <c r="AS12" i="165" s="1"/>
  <c r="AS13" i="164"/>
  <c r="AS33" i="164" s="1"/>
  <c r="AS13" i="145"/>
  <c r="AS33" i="145" s="1"/>
  <c r="AS13" i="126"/>
  <c r="AS33" i="126" s="1"/>
  <c r="AS12" i="144" s="1"/>
  <c r="AS13" i="80"/>
  <c r="AS33" i="80" s="1"/>
  <c r="AU13" i="166"/>
  <c r="AU33" i="166" s="1"/>
  <c r="AU13" i="163"/>
  <c r="AU33" i="163" s="1"/>
  <c r="AU12" i="165" s="1"/>
  <c r="AU13" i="164"/>
  <c r="AU33" i="164" s="1"/>
  <c r="AU13" i="145"/>
  <c r="AU33" i="145" s="1"/>
  <c r="AU13" i="126"/>
  <c r="AU33" i="126" s="1"/>
  <c r="AU12" i="144" s="1"/>
  <c r="AU13" i="80"/>
  <c r="AU33" i="80" s="1"/>
  <c r="AV16" i="166"/>
  <c r="AV36" i="166" s="1"/>
  <c r="AV16" i="163"/>
  <c r="AV36" i="163" s="1"/>
  <c r="AV15" i="165" s="1"/>
  <c r="AV16" i="164"/>
  <c r="AV36" i="164" s="1"/>
  <c r="AV16" i="145"/>
  <c r="AV36" i="145" s="1"/>
  <c r="AV16" i="126"/>
  <c r="AV36" i="126" s="1"/>
  <c r="AV15" i="144" s="1"/>
  <c r="AV16" i="80"/>
  <c r="AV36" i="80" s="1"/>
  <c r="AY13" i="166"/>
  <c r="AY33" i="166" s="1"/>
  <c r="AY13" i="163"/>
  <c r="AY33" i="163" s="1"/>
  <c r="AY12" i="165" s="1"/>
  <c r="AY13" i="164"/>
  <c r="AY33" i="164" s="1"/>
  <c r="AY13" i="126"/>
  <c r="AY33" i="126" s="1"/>
  <c r="AY12" i="144" s="1"/>
  <c r="AY13" i="145"/>
  <c r="AY33" i="145" s="1"/>
  <c r="AY13" i="80"/>
  <c r="AY33" i="80" s="1"/>
  <c r="AL13" i="166"/>
  <c r="AL33" i="166" s="1"/>
  <c r="AL13" i="163"/>
  <c r="AL33" i="163" s="1"/>
  <c r="AL12" i="165" s="1"/>
  <c r="AL13" i="145"/>
  <c r="AL33" i="145" s="1"/>
  <c r="AL13" i="164"/>
  <c r="AL33" i="164" s="1"/>
  <c r="AL13" i="126"/>
  <c r="AL33" i="126" s="1"/>
  <c r="AL12" i="144" s="1"/>
  <c r="AL13" i="80"/>
  <c r="AL33" i="80" s="1"/>
  <c r="AZ16" i="166"/>
  <c r="AZ36" i="166" s="1"/>
  <c r="AZ16" i="163"/>
  <c r="AZ36" i="163" s="1"/>
  <c r="AZ15" i="165" s="1"/>
  <c r="AZ16" i="164"/>
  <c r="AZ36" i="164" s="1"/>
  <c r="AZ16" i="145"/>
  <c r="AZ36" i="145" s="1"/>
  <c r="AZ16" i="126"/>
  <c r="AZ36" i="126" s="1"/>
  <c r="AZ15" i="144" s="1"/>
  <c r="AZ16" i="80"/>
  <c r="AZ36" i="80" s="1"/>
  <c r="BA19" i="166"/>
  <c r="BA39" i="166" s="1"/>
  <c r="BA19" i="163"/>
  <c r="BA39" i="163" s="1"/>
  <c r="BA18" i="165" s="1"/>
  <c r="BA19" i="164"/>
  <c r="BA39" i="164" s="1"/>
  <c r="BA19" i="145"/>
  <c r="BA39" i="145" s="1"/>
  <c r="BA19" i="126"/>
  <c r="BA39" i="126" s="1"/>
  <c r="BA18" i="144" s="1"/>
  <c r="BA19" i="80"/>
  <c r="BA39" i="80" s="1"/>
  <c r="BC19" i="166"/>
  <c r="BC39" i="166" s="1"/>
  <c r="BC19" i="163"/>
  <c r="BC39" i="163" s="1"/>
  <c r="BC18" i="165" s="1"/>
  <c r="BC19" i="164"/>
  <c r="BC39" i="164" s="1"/>
  <c r="BC19" i="145"/>
  <c r="BC39" i="145" s="1"/>
  <c r="BC19" i="126"/>
  <c r="BC39" i="126" s="1"/>
  <c r="BC18" i="144" s="1"/>
  <c r="BC19" i="80"/>
  <c r="BC39" i="80" s="1"/>
  <c r="BF16" i="166"/>
  <c r="BF36" i="166" s="1"/>
  <c r="BF16" i="163"/>
  <c r="BF36" i="163" s="1"/>
  <c r="BF15" i="165" s="1"/>
  <c r="BF16" i="164"/>
  <c r="BF36" i="164" s="1"/>
  <c r="BF16" i="126"/>
  <c r="BF36" i="126" s="1"/>
  <c r="BF15" i="144" s="1"/>
  <c r="BF16" i="145"/>
  <c r="BF36" i="145" s="1"/>
  <c r="BF16" i="80"/>
  <c r="BF36" i="80" s="1"/>
  <c r="AV19" i="166"/>
  <c r="AV39" i="166" s="1"/>
  <c r="AV19" i="163"/>
  <c r="AV39" i="163" s="1"/>
  <c r="AV18" i="165" s="1"/>
  <c r="AV19" i="164"/>
  <c r="AV39" i="164" s="1"/>
  <c r="AV19" i="145"/>
  <c r="AV39" i="145" s="1"/>
  <c r="AV19" i="126"/>
  <c r="AV39" i="126" s="1"/>
  <c r="AV18" i="144" s="1"/>
  <c r="AV19" i="80"/>
  <c r="AV39" i="80" s="1"/>
  <c r="AX16" i="166"/>
  <c r="AX36" i="166" s="1"/>
  <c r="AX16" i="163"/>
  <c r="AX36" i="163" s="1"/>
  <c r="AX15" i="165" s="1"/>
  <c r="AX16" i="164"/>
  <c r="AX36" i="164" s="1"/>
  <c r="AX16" i="145"/>
  <c r="AX36" i="145" s="1"/>
  <c r="AX16" i="126"/>
  <c r="AX36" i="126" s="1"/>
  <c r="AX15" i="144" s="1"/>
  <c r="AX16" i="80"/>
  <c r="AX36" i="80" s="1"/>
  <c r="BE19" i="166"/>
  <c r="BE39" i="166" s="1"/>
  <c r="BE19" i="164"/>
  <c r="BE39" i="164" s="1"/>
  <c r="BE19" i="163"/>
  <c r="BE39" i="163" s="1"/>
  <c r="BE18" i="165" s="1"/>
  <c r="BE19" i="145"/>
  <c r="BE39" i="145" s="1"/>
  <c r="BE19" i="126"/>
  <c r="BE39" i="126" s="1"/>
  <c r="BE18" i="144" s="1"/>
  <c r="BE19" i="80"/>
  <c r="BE39" i="80" s="1"/>
  <c r="AK8" i="166"/>
  <c r="AK28" i="166" s="1"/>
  <c r="AK8" i="163"/>
  <c r="AK28" i="163" s="1"/>
  <c r="AK7" i="165" s="1"/>
  <c r="AK8" i="164"/>
  <c r="AK28" i="164" s="1"/>
  <c r="AK8" i="145"/>
  <c r="AK28" i="145" s="1"/>
  <c r="AK8" i="126"/>
  <c r="AK28" i="126" s="1"/>
  <c r="AK7" i="144" s="1"/>
  <c r="AK8" i="80"/>
  <c r="AK28" i="80" s="1"/>
  <c r="AT8" i="166"/>
  <c r="AT28" i="166" s="1"/>
  <c r="AT8" i="163"/>
  <c r="AT28" i="163" s="1"/>
  <c r="AT7" i="165" s="1"/>
  <c r="AT8" i="145"/>
  <c r="AT28" i="145" s="1"/>
  <c r="AT8" i="164"/>
  <c r="AT28" i="164" s="1"/>
  <c r="AT8" i="80"/>
  <c r="AT28" i="80" s="1"/>
  <c r="AT8" i="126"/>
  <c r="AT28" i="126" s="1"/>
  <c r="AT7" i="144" s="1"/>
  <c r="AP8" i="166"/>
  <c r="AP28" i="166" s="1"/>
  <c r="AP8" i="163"/>
  <c r="AP28" i="163" s="1"/>
  <c r="AP7" i="165" s="1"/>
  <c r="AP8" i="164"/>
  <c r="AP28" i="164" s="1"/>
  <c r="AP8" i="145"/>
  <c r="AP28" i="145" s="1"/>
  <c r="AP8" i="126"/>
  <c r="AP28" i="126" s="1"/>
  <c r="AP7" i="144" s="1"/>
  <c r="AP8" i="80"/>
  <c r="AP28" i="80" s="1"/>
  <c r="BD16" i="166"/>
  <c r="BD36" i="166" s="1"/>
  <c r="BD16" i="163"/>
  <c r="BD36" i="163" s="1"/>
  <c r="BD15" i="165" s="1"/>
  <c r="BD16" i="164"/>
  <c r="BD36" i="164" s="1"/>
  <c r="BD16" i="145"/>
  <c r="BD36" i="145" s="1"/>
  <c r="BD16" i="126"/>
  <c r="BD36" i="126" s="1"/>
  <c r="BD15" i="144" s="1"/>
  <c r="BD16" i="80"/>
  <c r="BD36" i="80" s="1"/>
  <c r="BF19" i="166"/>
  <c r="BF39" i="166" s="1"/>
  <c r="BF19" i="163"/>
  <c r="BF39" i="163" s="1"/>
  <c r="BF18" i="165" s="1"/>
  <c r="BF19" i="164"/>
  <c r="BF39" i="164" s="1"/>
  <c r="BF19" i="126"/>
  <c r="BF39" i="126" s="1"/>
  <c r="BF18" i="144" s="1"/>
  <c r="BF19" i="145"/>
  <c r="BF39" i="145" s="1"/>
  <c r="BF19" i="80"/>
  <c r="BF39" i="80" s="1"/>
  <c r="AW19" i="166"/>
  <c r="AW39" i="166" s="1"/>
  <c r="AW19" i="163"/>
  <c r="AW39" i="163" s="1"/>
  <c r="AW18" i="165" s="1"/>
  <c r="AW19" i="164"/>
  <c r="AW39" i="164" s="1"/>
  <c r="AW19" i="145"/>
  <c r="AW39" i="145" s="1"/>
  <c r="AW19" i="126"/>
  <c r="AW39" i="126" s="1"/>
  <c r="AW18" i="144" s="1"/>
  <c r="AW19" i="80"/>
  <c r="AW39" i="80" s="1"/>
  <c r="AT19" i="166"/>
  <c r="AT39" i="166" s="1"/>
  <c r="AT19" i="163"/>
  <c r="AT39" i="163" s="1"/>
  <c r="AT18" i="165" s="1"/>
  <c r="AT19" i="164"/>
  <c r="AT39" i="164" s="1"/>
  <c r="AT19" i="126"/>
  <c r="AT39" i="126" s="1"/>
  <c r="AT18" i="144" s="1"/>
  <c r="AT19" i="145"/>
  <c r="AT39" i="145" s="1"/>
  <c r="AT19" i="80"/>
  <c r="AT39" i="80" s="1"/>
  <c r="S40" i="97"/>
  <c r="S20" i="190"/>
  <c r="S40" i="190" s="1"/>
  <c r="E17" i="188"/>
  <c r="E37" i="157"/>
  <c r="S42" i="97"/>
  <c r="S22" i="190"/>
  <c r="S42" i="190" s="1"/>
  <c r="AL10" i="166"/>
  <c r="AL30" i="166" s="1"/>
  <c r="AL10" i="163"/>
  <c r="AL30" i="163" s="1"/>
  <c r="AL9" i="165" s="1"/>
  <c r="AL10" i="145"/>
  <c r="AL30" i="145" s="1"/>
  <c r="AL10" i="164"/>
  <c r="AL30" i="164" s="1"/>
  <c r="AL10" i="80"/>
  <c r="AL30" i="80" s="1"/>
  <c r="AL10" i="126"/>
  <c r="AL30" i="126" s="1"/>
  <c r="AL9" i="144" s="1"/>
  <c r="AO16" i="166"/>
  <c r="AO36" i="166" s="1"/>
  <c r="AO16" i="164"/>
  <c r="AO36" i="164" s="1"/>
  <c r="AO16" i="163"/>
  <c r="AO36" i="163" s="1"/>
  <c r="AO15" i="165" s="1"/>
  <c r="AO16" i="145"/>
  <c r="AO36" i="145" s="1"/>
  <c r="AO16" i="126"/>
  <c r="AO36" i="126" s="1"/>
  <c r="AO15" i="144" s="1"/>
  <c r="AO16" i="80"/>
  <c r="AO36" i="80" s="1"/>
  <c r="AR16" i="166"/>
  <c r="AR36" i="166" s="1"/>
  <c r="AR16" i="163"/>
  <c r="AR36" i="163" s="1"/>
  <c r="AR15" i="165" s="1"/>
  <c r="AR16" i="164"/>
  <c r="AR36" i="164" s="1"/>
  <c r="AR16" i="145"/>
  <c r="AR36" i="145" s="1"/>
  <c r="AR16" i="126"/>
  <c r="AR36" i="126" s="1"/>
  <c r="AR15" i="144" s="1"/>
  <c r="AR16" i="80"/>
  <c r="AR36" i="80" s="1"/>
  <c r="AV10" i="166"/>
  <c r="AV30" i="166" s="1"/>
  <c r="AV10" i="163"/>
  <c r="AV30" i="163" s="1"/>
  <c r="AV9" i="165" s="1"/>
  <c r="AV10" i="164"/>
  <c r="AV30" i="164" s="1"/>
  <c r="AV10" i="145"/>
  <c r="AV30" i="145" s="1"/>
  <c r="AV10" i="126"/>
  <c r="AV30" i="126" s="1"/>
  <c r="AV9" i="144" s="1"/>
  <c r="AV10" i="80"/>
  <c r="AV30" i="80" s="1"/>
  <c r="AY19" i="166"/>
  <c r="AY39" i="166" s="1"/>
  <c r="AY19" i="163"/>
  <c r="AY39" i="163" s="1"/>
  <c r="AY18" i="165" s="1"/>
  <c r="AY19" i="164"/>
  <c r="AY39" i="164" s="1"/>
  <c r="AY19" i="145"/>
  <c r="AY39" i="145" s="1"/>
  <c r="AY19" i="126"/>
  <c r="AY39" i="126" s="1"/>
  <c r="AY18" i="144" s="1"/>
  <c r="AY19" i="80"/>
  <c r="AY39" i="80" s="1"/>
  <c r="BC13" i="166"/>
  <c r="BC33" i="166" s="1"/>
  <c r="BC13" i="163"/>
  <c r="BC33" i="163" s="1"/>
  <c r="BC12" i="165" s="1"/>
  <c r="BC13" i="164"/>
  <c r="BC33" i="164" s="1"/>
  <c r="BC13" i="126"/>
  <c r="BC33" i="126" s="1"/>
  <c r="BC12" i="144" s="1"/>
  <c r="BC13" i="145"/>
  <c r="BC33" i="145" s="1"/>
  <c r="BC13" i="80"/>
  <c r="BC33" i="80" s="1"/>
  <c r="AM8" i="166"/>
  <c r="AM28" i="166" s="1"/>
  <c r="AM8" i="163"/>
  <c r="AM28" i="163" s="1"/>
  <c r="AM7" i="165" s="1"/>
  <c r="AM8" i="164"/>
  <c r="AM28" i="164" s="1"/>
  <c r="AM8" i="145"/>
  <c r="AM28" i="145" s="1"/>
  <c r="AM8" i="126"/>
  <c r="AM28" i="126" s="1"/>
  <c r="AM7" i="144" s="1"/>
  <c r="AM8" i="80"/>
  <c r="AM28" i="80" s="1"/>
  <c r="BD13" i="166"/>
  <c r="BD33" i="166" s="1"/>
  <c r="BD13" i="163"/>
  <c r="BD33" i="163" s="1"/>
  <c r="BD12" i="165" s="1"/>
  <c r="BD13" i="164"/>
  <c r="BD33" i="164" s="1"/>
  <c r="BD13" i="145"/>
  <c r="BD33" i="145" s="1"/>
  <c r="BD13" i="126"/>
  <c r="BD33" i="126" s="1"/>
  <c r="BD12" i="144" s="1"/>
  <c r="BD13" i="80"/>
  <c r="BD33" i="80" s="1"/>
  <c r="AY8" i="166"/>
  <c r="AY28" i="166" s="1"/>
  <c r="AY8" i="163"/>
  <c r="AY28" i="163" s="1"/>
  <c r="AY7" i="165" s="1"/>
  <c r="AY8" i="164"/>
  <c r="AY28" i="164" s="1"/>
  <c r="AY8" i="126"/>
  <c r="AY28" i="126" s="1"/>
  <c r="AY7" i="144" s="1"/>
  <c r="AY8" i="145"/>
  <c r="AY28" i="145" s="1"/>
  <c r="AY8" i="80"/>
  <c r="AY28" i="80" s="1"/>
  <c r="AW8" i="166"/>
  <c r="AW28" i="166" s="1"/>
  <c r="AW8" i="164"/>
  <c r="AW28" i="164" s="1"/>
  <c r="AW8" i="163"/>
  <c r="AW28" i="163" s="1"/>
  <c r="AW7" i="165" s="1"/>
  <c r="AW8" i="145"/>
  <c r="AW28" i="145" s="1"/>
  <c r="AW8" i="126"/>
  <c r="AW28" i="126" s="1"/>
  <c r="AW7" i="144" s="1"/>
  <c r="AW8" i="80"/>
  <c r="AW28" i="80" s="1"/>
  <c r="AU19" i="166"/>
  <c r="AU39" i="166" s="1"/>
  <c r="AU19" i="163"/>
  <c r="AU39" i="163" s="1"/>
  <c r="AU18" i="165" s="1"/>
  <c r="AU19" i="164"/>
  <c r="AU39" i="164" s="1"/>
  <c r="AU19" i="145"/>
  <c r="AU39" i="145" s="1"/>
  <c r="AU19" i="126"/>
  <c r="AU39" i="126" s="1"/>
  <c r="AU18" i="144" s="1"/>
  <c r="AU19" i="80"/>
  <c r="AU39" i="80" s="1"/>
  <c r="AX8" i="166"/>
  <c r="AX28" i="166" s="1"/>
  <c r="AX8" i="163"/>
  <c r="AX28" i="163" s="1"/>
  <c r="AX7" i="165" s="1"/>
  <c r="AX8" i="164"/>
  <c r="AX28" i="164" s="1"/>
  <c r="AX8" i="145"/>
  <c r="AX28" i="145" s="1"/>
  <c r="AX8" i="126"/>
  <c r="AX28" i="126" s="1"/>
  <c r="AX7" i="144" s="1"/>
  <c r="AX8" i="80"/>
  <c r="AX28" i="80" s="1"/>
  <c r="S16" i="166"/>
  <c r="S36" i="166" s="1"/>
  <c r="S16" i="163"/>
  <c r="S36" i="163" s="1"/>
  <c r="S15" i="165" s="1"/>
  <c r="S16" i="164"/>
  <c r="S36" i="164" s="1"/>
  <c r="S16" i="145"/>
  <c r="S36" i="145" s="1"/>
  <c r="S16" i="126"/>
  <c r="S36" i="126" s="1"/>
  <c r="S15" i="144" s="1"/>
  <c r="S16" i="80"/>
  <c r="S36" i="80" s="1"/>
  <c r="S16" i="97"/>
  <c r="S11" i="190"/>
  <c r="S31" i="190" s="1"/>
  <c r="S31" i="97"/>
  <c r="S34" i="97"/>
  <c r="S14" i="190"/>
  <c r="S34" i="190" s="1"/>
  <c r="AM19" i="166"/>
  <c r="AM39" i="166" s="1"/>
  <c r="AM19" i="163"/>
  <c r="AM39" i="163" s="1"/>
  <c r="AM18" i="165" s="1"/>
  <c r="AM19" i="164"/>
  <c r="AM39" i="164" s="1"/>
  <c r="AM19" i="145"/>
  <c r="AM39" i="145" s="1"/>
  <c r="AM19" i="126"/>
  <c r="AM39" i="126" s="1"/>
  <c r="AM18" i="144" s="1"/>
  <c r="AM19" i="80"/>
  <c r="AM39" i="80" s="1"/>
  <c r="AO19" i="166"/>
  <c r="AO39" i="166" s="1"/>
  <c r="AO19" i="164"/>
  <c r="AO39" i="164" s="1"/>
  <c r="AO19" i="163"/>
  <c r="AO39" i="163" s="1"/>
  <c r="AO18" i="165" s="1"/>
  <c r="AO19" i="145"/>
  <c r="AO39" i="145" s="1"/>
  <c r="AO19" i="126"/>
  <c r="AO39" i="126" s="1"/>
  <c r="AO18" i="144" s="1"/>
  <c r="AO19" i="80"/>
  <c r="AO39" i="80" s="1"/>
  <c r="AR8" i="166"/>
  <c r="AR28" i="166" s="1"/>
  <c r="AR8" i="163"/>
  <c r="AR28" i="163" s="1"/>
  <c r="AR7" i="165" s="1"/>
  <c r="AR8" i="164"/>
  <c r="AR28" i="164" s="1"/>
  <c r="AR8" i="145"/>
  <c r="AR28" i="145" s="1"/>
  <c r="AR8" i="126"/>
  <c r="AR28" i="126" s="1"/>
  <c r="AR7" i="144" s="1"/>
  <c r="AR8" i="80"/>
  <c r="AR28" i="80" s="1"/>
  <c r="AT16" i="166"/>
  <c r="AT36" i="166" s="1"/>
  <c r="AT16" i="163"/>
  <c r="AT36" i="163" s="1"/>
  <c r="AT15" i="165" s="1"/>
  <c r="AT16" i="164"/>
  <c r="AT36" i="164" s="1"/>
  <c r="AT16" i="126"/>
  <c r="AT36" i="126" s="1"/>
  <c r="AT15" i="144" s="1"/>
  <c r="AT16" i="145"/>
  <c r="AT36" i="145" s="1"/>
  <c r="AT16" i="80"/>
  <c r="AT36" i="80" s="1"/>
  <c r="AW16" i="166"/>
  <c r="AW36" i="166" s="1"/>
  <c r="AW16" i="163"/>
  <c r="AW36" i="163" s="1"/>
  <c r="AW15" i="165" s="1"/>
  <c r="AW16" i="164"/>
  <c r="AW36" i="164" s="1"/>
  <c r="AW16" i="145"/>
  <c r="AW36" i="145" s="1"/>
  <c r="AW16" i="126"/>
  <c r="AW36" i="126" s="1"/>
  <c r="AW15" i="144" s="1"/>
  <c r="AW16" i="80"/>
  <c r="AW36" i="80" s="1"/>
  <c r="BF13" i="166"/>
  <c r="BF33" i="166" s="1"/>
  <c r="BF13" i="163"/>
  <c r="BF33" i="163" s="1"/>
  <c r="BF12" i="165" s="1"/>
  <c r="BF13" i="164"/>
  <c r="BF33" i="164" s="1"/>
  <c r="BF13" i="145"/>
  <c r="BF33" i="145" s="1"/>
  <c r="BF13" i="126"/>
  <c r="BF33" i="126" s="1"/>
  <c r="BF12" i="144" s="1"/>
  <c r="BF13" i="80"/>
  <c r="BF33" i="80" s="1"/>
  <c r="AX13" i="166"/>
  <c r="AX33" i="166" s="1"/>
  <c r="AX13" i="163"/>
  <c r="AX33" i="163" s="1"/>
  <c r="AX12" i="165" s="1"/>
  <c r="AX13" i="164"/>
  <c r="AX33" i="164" s="1"/>
  <c r="AX13" i="145"/>
  <c r="AX33" i="145" s="1"/>
  <c r="AX13" i="126"/>
  <c r="AX33" i="126" s="1"/>
  <c r="AX12" i="144" s="1"/>
  <c r="AX13" i="80"/>
  <c r="AX33" i="80" s="1"/>
  <c r="AO8" i="166"/>
  <c r="AO28" i="166" s="1"/>
  <c r="AO8" i="163"/>
  <c r="AO28" i="163" s="1"/>
  <c r="AO7" i="165" s="1"/>
  <c r="AO8" i="164"/>
  <c r="AO28" i="164" s="1"/>
  <c r="AO8" i="145"/>
  <c r="AO28" i="145" s="1"/>
  <c r="AO8" i="126"/>
  <c r="AO28" i="126" s="1"/>
  <c r="AO7" i="144" s="1"/>
  <c r="AO8" i="80"/>
  <c r="AO28" i="80" s="1"/>
  <c r="BA8" i="166"/>
  <c r="BA28" i="166" s="1"/>
  <c r="BA8" i="163"/>
  <c r="BA28" i="163" s="1"/>
  <c r="BA7" i="165" s="1"/>
  <c r="BA8" i="164"/>
  <c r="BA28" i="164" s="1"/>
  <c r="BA8" i="145"/>
  <c r="BA28" i="145" s="1"/>
  <c r="BA8" i="126"/>
  <c r="BA28" i="126" s="1"/>
  <c r="BA7" i="144" s="1"/>
  <c r="BA8" i="80"/>
  <c r="BA28" i="80" s="1"/>
  <c r="AU8" i="166"/>
  <c r="AU28" i="166" s="1"/>
  <c r="AU8" i="163"/>
  <c r="AU28" i="163" s="1"/>
  <c r="AU7" i="165" s="1"/>
  <c r="AU8" i="164"/>
  <c r="AU28" i="164" s="1"/>
  <c r="AU8" i="126"/>
  <c r="AU28" i="126" s="1"/>
  <c r="AU7" i="144" s="1"/>
  <c r="AU8" i="145"/>
  <c r="AU28" i="145" s="1"/>
  <c r="AU8" i="80"/>
  <c r="AU28" i="80" s="1"/>
  <c r="AK19" i="166"/>
  <c r="AK39" i="166" s="1"/>
  <c r="AK19" i="163"/>
  <c r="AK39" i="163" s="1"/>
  <c r="AK18" i="165" s="1"/>
  <c r="AK19" i="164"/>
  <c r="AK39" i="164" s="1"/>
  <c r="AK19" i="145"/>
  <c r="AK39" i="145" s="1"/>
  <c r="AK19" i="126"/>
  <c r="AK39" i="126" s="1"/>
  <c r="AK18" i="144" s="1"/>
  <c r="AK19" i="80"/>
  <c r="AK39" i="80" s="1"/>
  <c r="AM13" i="166"/>
  <c r="AM33" i="166" s="1"/>
  <c r="AM13" i="163"/>
  <c r="AM33" i="163" s="1"/>
  <c r="AM12" i="165" s="1"/>
  <c r="AM13" i="164"/>
  <c r="AM33" i="164" s="1"/>
  <c r="AM13" i="126"/>
  <c r="AM33" i="126" s="1"/>
  <c r="AM12" i="144" s="1"/>
  <c r="AM13" i="145"/>
  <c r="AM33" i="145" s="1"/>
  <c r="AM13" i="80"/>
  <c r="AM33" i="80" s="1"/>
  <c r="AN13" i="166"/>
  <c r="AN33" i="166" s="1"/>
  <c r="AN13" i="163"/>
  <c r="AN33" i="163" s="1"/>
  <c r="AN12" i="165" s="1"/>
  <c r="AN13" i="164"/>
  <c r="AN33" i="164" s="1"/>
  <c r="AN13" i="145"/>
  <c r="AN33" i="145" s="1"/>
  <c r="AN13" i="126"/>
  <c r="AN33" i="126" s="1"/>
  <c r="AN12" i="144" s="1"/>
  <c r="AN13" i="80"/>
  <c r="AN33" i="80" s="1"/>
  <c r="AO13" i="166"/>
  <c r="AO33" i="166" s="1"/>
  <c r="AO13" i="164"/>
  <c r="AO33" i="164" s="1"/>
  <c r="AO13" i="145"/>
  <c r="AO33" i="145" s="1"/>
  <c r="AO13" i="163"/>
  <c r="AO33" i="163" s="1"/>
  <c r="AO12" i="165" s="1"/>
  <c r="AO13" i="126"/>
  <c r="AO33" i="126" s="1"/>
  <c r="AO12" i="144" s="1"/>
  <c r="AO13" i="80"/>
  <c r="AO33" i="80" s="1"/>
  <c r="AP13" i="166"/>
  <c r="AP33" i="166" s="1"/>
  <c r="AP13" i="163"/>
  <c r="AP33" i="163" s="1"/>
  <c r="AP12" i="165" s="1"/>
  <c r="AP13" i="164"/>
  <c r="AP33" i="164" s="1"/>
  <c r="AP13" i="145"/>
  <c r="AP33" i="145" s="1"/>
  <c r="AP13" i="126"/>
  <c r="AP33" i="126" s="1"/>
  <c r="AP12" i="144" s="1"/>
  <c r="AP13" i="80"/>
  <c r="AP33" i="80" s="1"/>
  <c r="AQ13" i="166"/>
  <c r="AQ33" i="166" s="1"/>
  <c r="AQ13" i="163"/>
  <c r="AQ33" i="163" s="1"/>
  <c r="AQ12" i="165" s="1"/>
  <c r="AQ13" i="164"/>
  <c r="AQ33" i="164" s="1"/>
  <c r="AQ13" i="126"/>
  <c r="AQ33" i="126" s="1"/>
  <c r="AQ12" i="144" s="1"/>
  <c r="AQ13" i="80"/>
  <c r="AQ33" i="80" s="1"/>
  <c r="AQ13" i="145"/>
  <c r="AQ33" i="145" s="1"/>
  <c r="AR13" i="166"/>
  <c r="AR33" i="166" s="1"/>
  <c r="AR13" i="163"/>
  <c r="AR33" i="163" s="1"/>
  <c r="AR12" i="165" s="1"/>
  <c r="AR13" i="164"/>
  <c r="AR33" i="164" s="1"/>
  <c r="AR13" i="145"/>
  <c r="AR33" i="145" s="1"/>
  <c r="AR13" i="126"/>
  <c r="AR33" i="126" s="1"/>
  <c r="AR12" i="144" s="1"/>
  <c r="AR13" i="80"/>
  <c r="AR33" i="80" s="1"/>
  <c r="AT10" i="166"/>
  <c r="AT30" i="166" s="1"/>
  <c r="AT10" i="163"/>
  <c r="AT30" i="163" s="1"/>
  <c r="AT9" i="165" s="1"/>
  <c r="AT10" i="164"/>
  <c r="AT30" i="164" s="1"/>
  <c r="AT10" i="145"/>
  <c r="AT30" i="145" s="1"/>
  <c r="AT10" i="126"/>
  <c r="AT30" i="126" s="1"/>
  <c r="AT9" i="144" s="1"/>
  <c r="AT10" i="80"/>
  <c r="AT30" i="80" s="1"/>
  <c r="AU16" i="166"/>
  <c r="AU36" i="166" s="1"/>
  <c r="AU16" i="163"/>
  <c r="AU36" i="163" s="1"/>
  <c r="AU15" i="165" s="1"/>
  <c r="AU16" i="164"/>
  <c r="AU36" i="164" s="1"/>
  <c r="AU16" i="145"/>
  <c r="AU36" i="145" s="1"/>
  <c r="AU16" i="126"/>
  <c r="AU36" i="126" s="1"/>
  <c r="AU15" i="144" s="1"/>
  <c r="AU16" i="80"/>
  <c r="AU36" i="80" s="1"/>
  <c r="AW10" i="166"/>
  <c r="AW30" i="166" s="1"/>
  <c r="AW10" i="163"/>
  <c r="AW30" i="163" s="1"/>
  <c r="AW9" i="165" s="1"/>
  <c r="AW10" i="164"/>
  <c r="AW30" i="164" s="1"/>
  <c r="AW10" i="145"/>
  <c r="AW30" i="145" s="1"/>
  <c r="AW10" i="126"/>
  <c r="AW30" i="126" s="1"/>
  <c r="AW9" i="144" s="1"/>
  <c r="AW10" i="80"/>
  <c r="AW30" i="80" s="1"/>
  <c r="AY16" i="166"/>
  <c r="AY36" i="166" s="1"/>
  <c r="AY16" i="163"/>
  <c r="AY36" i="163" s="1"/>
  <c r="AY15" i="165" s="1"/>
  <c r="AY16" i="164"/>
  <c r="AY36" i="164" s="1"/>
  <c r="AY16" i="145"/>
  <c r="AY36" i="145" s="1"/>
  <c r="AY16" i="126"/>
  <c r="AY36" i="126" s="1"/>
  <c r="AY15" i="144" s="1"/>
  <c r="AY16" i="80"/>
  <c r="AY36" i="80" s="1"/>
  <c r="AP19" i="166"/>
  <c r="AP39" i="166" s="1"/>
  <c r="AP19" i="163"/>
  <c r="AP39" i="163" s="1"/>
  <c r="AP18" i="165" s="1"/>
  <c r="AP19" i="164"/>
  <c r="AP39" i="164" s="1"/>
  <c r="AP19" i="126"/>
  <c r="AP39" i="126" s="1"/>
  <c r="AP18" i="144" s="1"/>
  <c r="AP19" i="145"/>
  <c r="AP39" i="145" s="1"/>
  <c r="AP19" i="80"/>
  <c r="AP39" i="80" s="1"/>
  <c r="BA10" i="166"/>
  <c r="BA30" i="166" s="1"/>
  <c r="BA10" i="163"/>
  <c r="BA30" i="163" s="1"/>
  <c r="BA9" i="165" s="1"/>
  <c r="BA10" i="164"/>
  <c r="BA30" i="164" s="1"/>
  <c r="BA10" i="145"/>
  <c r="BA30" i="145" s="1"/>
  <c r="BA10" i="126"/>
  <c r="BA30" i="126" s="1"/>
  <c r="BA9" i="144" s="1"/>
  <c r="BA10" i="80"/>
  <c r="BA30" i="80" s="1"/>
  <c r="BC10" i="166"/>
  <c r="BC30" i="166" s="1"/>
  <c r="BC10" i="163"/>
  <c r="BC30" i="163" s="1"/>
  <c r="BC9" i="165" s="1"/>
  <c r="BC10" i="164"/>
  <c r="BC30" i="164" s="1"/>
  <c r="BC10" i="126"/>
  <c r="BC30" i="126" s="1"/>
  <c r="BC9" i="144" s="1"/>
  <c r="BC10" i="145"/>
  <c r="BC30" i="145" s="1"/>
  <c r="BC10" i="80"/>
  <c r="BC30" i="80" s="1"/>
  <c r="BE10" i="166"/>
  <c r="BE30" i="166" s="1"/>
  <c r="BE10" i="164"/>
  <c r="BE30" i="164" s="1"/>
  <c r="BE10" i="163"/>
  <c r="BE30" i="163" s="1"/>
  <c r="BE9" i="165" s="1"/>
  <c r="BE10" i="145"/>
  <c r="BE30" i="145" s="1"/>
  <c r="BE10" i="126"/>
  <c r="BE30" i="126" s="1"/>
  <c r="BE9" i="144" s="1"/>
  <c r="BE10" i="80"/>
  <c r="BE30" i="80" s="1"/>
  <c r="AV8" i="166"/>
  <c r="AV28" i="166" s="1"/>
  <c r="AV8" i="163"/>
  <c r="AV28" i="163" s="1"/>
  <c r="AV7" i="165" s="1"/>
  <c r="AV8" i="164"/>
  <c r="AV28" i="164" s="1"/>
  <c r="AV8" i="145"/>
  <c r="AV28" i="145" s="1"/>
  <c r="AV8" i="126"/>
  <c r="AV28" i="126" s="1"/>
  <c r="AV7" i="144" s="1"/>
  <c r="AV8" i="80"/>
  <c r="AV28" i="80" s="1"/>
  <c r="BD19" i="166"/>
  <c r="BD39" i="166" s="1"/>
  <c r="BD19" i="163"/>
  <c r="BD39" i="163" s="1"/>
  <c r="BD18" i="165" s="1"/>
  <c r="BD19" i="164"/>
  <c r="BD39" i="164" s="1"/>
  <c r="BD19" i="145"/>
  <c r="BD39" i="145" s="1"/>
  <c r="BD19" i="126"/>
  <c r="BD39" i="126" s="1"/>
  <c r="BD18" i="144" s="1"/>
  <c r="BD19" i="80"/>
  <c r="BD39" i="80" s="1"/>
  <c r="AL16" i="166"/>
  <c r="AL36" i="166" s="1"/>
  <c r="AL16" i="163"/>
  <c r="AL36" i="163" s="1"/>
  <c r="AL15" i="165" s="1"/>
  <c r="AL16" i="145"/>
  <c r="AL36" i="145" s="1"/>
  <c r="AL16" i="80"/>
  <c r="AL36" i="80" s="1"/>
  <c r="AL16" i="164"/>
  <c r="AL36" i="164" s="1"/>
  <c r="AL16" i="126"/>
  <c r="AL36" i="126" s="1"/>
  <c r="AL15" i="144" s="1"/>
  <c r="BE8" i="166"/>
  <c r="BE28" i="166" s="1"/>
  <c r="BE8" i="163"/>
  <c r="BE28" i="163" s="1"/>
  <c r="BE7" i="165" s="1"/>
  <c r="BE8" i="164"/>
  <c r="BE28" i="164" s="1"/>
  <c r="BE8" i="145"/>
  <c r="BE28" i="145" s="1"/>
  <c r="BE8" i="126"/>
  <c r="BE28" i="126" s="1"/>
  <c r="BE7" i="144" s="1"/>
  <c r="BE8" i="80"/>
  <c r="BE28" i="80" s="1"/>
  <c r="AR19" i="166"/>
  <c r="AR39" i="166" s="1"/>
  <c r="AR19" i="163"/>
  <c r="AR39" i="163" s="1"/>
  <c r="AR18" i="165" s="1"/>
  <c r="AR19" i="164"/>
  <c r="AR39" i="164" s="1"/>
  <c r="AR19" i="145"/>
  <c r="AR39" i="145" s="1"/>
  <c r="AR19" i="126"/>
  <c r="AR39" i="126" s="1"/>
  <c r="AR18" i="144" s="1"/>
  <c r="AR19" i="80"/>
  <c r="AR39" i="80" s="1"/>
  <c r="BF10" i="166"/>
  <c r="BF30" i="166" s="1"/>
  <c r="BF10" i="163"/>
  <c r="BF30" i="163" s="1"/>
  <c r="BF9" i="165" s="1"/>
  <c r="BF10" i="164"/>
  <c r="BF30" i="164" s="1"/>
  <c r="BF10" i="145"/>
  <c r="BF30" i="145" s="1"/>
  <c r="BF10" i="126"/>
  <c r="BF30" i="126" s="1"/>
  <c r="BF9" i="144" s="1"/>
  <c r="BF10" i="80"/>
  <c r="BF30" i="80" s="1"/>
  <c r="BC8" i="166"/>
  <c r="BC28" i="166" s="1"/>
  <c r="BC8" i="163"/>
  <c r="BC28" i="163" s="1"/>
  <c r="BC7" i="165" s="1"/>
  <c r="BC8" i="164"/>
  <c r="BC28" i="164" s="1"/>
  <c r="BC8" i="145"/>
  <c r="BC28" i="145" s="1"/>
  <c r="BC8" i="126"/>
  <c r="BC28" i="126" s="1"/>
  <c r="BC7" i="144" s="1"/>
  <c r="BC8" i="80"/>
  <c r="BC28" i="80" s="1"/>
  <c r="BD10" i="166"/>
  <c r="BD30" i="166" s="1"/>
  <c r="BD10" i="163"/>
  <c r="BD30" i="163" s="1"/>
  <c r="BD9" i="165" s="1"/>
  <c r="BD10" i="164"/>
  <c r="BD30" i="164" s="1"/>
  <c r="BD10" i="145"/>
  <c r="BD30" i="145" s="1"/>
  <c r="BD10" i="126"/>
  <c r="BD30" i="126" s="1"/>
  <c r="BD9" i="144" s="1"/>
  <c r="BD10" i="80"/>
  <c r="BD30" i="80" s="1"/>
  <c r="AZ19" i="166"/>
  <c r="AZ39" i="166" s="1"/>
  <c r="AZ19" i="163"/>
  <c r="AZ39" i="163" s="1"/>
  <c r="AZ18" i="165" s="1"/>
  <c r="AZ19" i="164"/>
  <c r="AZ39" i="164" s="1"/>
  <c r="AZ19" i="145"/>
  <c r="AZ39" i="145" s="1"/>
  <c r="AZ19" i="126"/>
  <c r="AZ39" i="126" s="1"/>
  <c r="AZ18" i="144" s="1"/>
  <c r="AZ19" i="80"/>
  <c r="AZ39" i="80" s="1"/>
  <c r="BF8" i="166"/>
  <c r="BF28" i="166" s="1"/>
  <c r="BF8" i="163"/>
  <c r="BF28" i="163" s="1"/>
  <c r="BF7" i="165" s="1"/>
  <c r="BF8" i="164"/>
  <c r="BF28" i="164" s="1"/>
  <c r="BF8" i="145"/>
  <c r="BF28" i="145" s="1"/>
  <c r="BF8" i="126"/>
  <c r="BF28" i="126" s="1"/>
  <c r="BF7" i="144" s="1"/>
  <c r="BF8" i="80"/>
  <c r="BF28" i="80" s="1"/>
  <c r="AS19" i="166"/>
  <c r="AS39" i="166" s="1"/>
  <c r="AS19" i="163"/>
  <c r="AS39" i="163" s="1"/>
  <c r="AS18" i="165" s="1"/>
  <c r="AS19" i="164"/>
  <c r="AS39" i="164" s="1"/>
  <c r="AS19" i="145"/>
  <c r="AS39" i="145" s="1"/>
  <c r="AS19" i="126"/>
  <c r="AS39" i="126" s="1"/>
  <c r="AS18" i="144" s="1"/>
  <c r="AS19" i="80"/>
  <c r="AS39" i="80" s="1"/>
  <c r="E37" i="97"/>
  <c r="E17" i="190"/>
  <c r="E37" i="190" s="1"/>
  <c r="BD22" i="54"/>
  <c r="AT20" i="54"/>
  <c r="AW20" i="54"/>
  <c r="BE17" i="54"/>
  <c r="BF22" i="54"/>
  <c r="S17" i="54"/>
  <c r="L17" i="154" s="1"/>
  <c r="AU22" i="54"/>
  <c r="AX22" i="54"/>
  <c r="BF20" i="54"/>
  <c r="AS20" i="54"/>
  <c r="BD17" i="54"/>
  <c r="AZ20" i="54"/>
  <c r="BA22" i="54"/>
  <c r="AU20" i="54"/>
  <c r="AX11" i="54"/>
  <c r="BD11" i="54"/>
  <c r="AW22" i="54"/>
  <c r="AN11" i="54"/>
  <c r="AR11" i="54"/>
  <c r="AY14" i="54"/>
  <c r="AZ14" i="54"/>
  <c r="BE22" i="54"/>
  <c r="AK20" i="54"/>
  <c r="AZ17" i="54"/>
  <c r="AP17" i="54"/>
  <c r="BE11" i="54"/>
  <c r="AL22" i="54"/>
  <c r="AV14" i="54"/>
  <c r="AL17" i="54"/>
  <c r="AK22" i="54"/>
  <c r="AN22" i="54"/>
  <c r="AO11" i="54"/>
  <c r="BA17" i="54"/>
  <c r="AV22" i="54"/>
  <c r="BD20" i="54"/>
  <c r="AR20" i="54"/>
  <c r="AO14" i="54"/>
  <c r="AW11" i="54"/>
  <c r="BA20" i="54"/>
  <c r="AQ20" i="54"/>
  <c r="AK11" i="54"/>
  <c r="AP11" i="54"/>
  <c r="AU14" i="54"/>
  <c r="BC17" i="54"/>
  <c r="BF11" i="54"/>
  <c r="BC22" i="54"/>
  <c r="AN14" i="54"/>
  <c r="AP14" i="54"/>
  <c r="AR14" i="54"/>
  <c r="AU17" i="54"/>
  <c r="AY17" i="54"/>
  <c r="BC20" i="54"/>
  <c r="AS17" i="54"/>
  <c r="AL11" i="54"/>
  <c r="AN17" i="54"/>
  <c r="AR17" i="54"/>
  <c r="AV11" i="54"/>
  <c r="AY20" i="54"/>
  <c r="BA11" i="54"/>
  <c r="AP22" i="54"/>
  <c r="AN20" i="54"/>
  <c r="AQ22" i="54"/>
  <c r="AS11" i="54"/>
  <c r="AW17" i="54"/>
  <c r="BA14" i="54"/>
  <c r="BE14" i="54"/>
  <c r="BE20" i="54"/>
  <c r="AM11" i="54"/>
  <c r="AQ11" i="54"/>
  <c r="AS14" i="54"/>
  <c r="AV17" i="54"/>
  <c r="AL14" i="54"/>
  <c r="AZ22" i="54"/>
  <c r="AX17" i="54"/>
  <c r="AM14" i="54"/>
  <c r="AQ14" i="54"/>
  <c r="AT11" i="54"/>
  <c r="BF14" i="54"/>
  <c r="AV20" i="54"/>
  <c r="AX20" i="54"/>
  <c r="AS22" i="54"/>
  <c r="AM17" i="54"/>
  <c r="AO17" i="54"/>
  <c r="AQ17" i="54"/>
  <c r="AT14" i="54"/>
  <c r="AW14" i="54"/>
  <c r="AP20" i="54"/>
  <c r="BC11" i="54"/>
  <c r="BF17" i="54"/>
  <c r="AM22" i="54"/>
  <c r="AY22" i="54"/>
  <c r="AU11" i="54"/>
  <c r="AK14" i="54"/>
  <c r="AM20" i="54"/>
  <c r="AO20" i="54"/>
  <c r="AR22" i="54"/>
  <c r="AT17" i="54"/>
  <c r="AY11" i="54"/>
  <c r="AZ11" i="54"/>
  <c r="BC14" i="54"/>
  <c r="AX14" i="54"/>
  <c r="BD14" i="54"/>
  <c r="AL20" i="54"/>
  <c r="AO22" i="54"/>
  <c r="AT22" i="54"/>
  <c r="L17" i="153" l="1"/>
  <c r="L37" i="153" s="1"/>
  <c r="L17" i="155" s="1"/>
  <c r="L17" i="152"/>
  <c r="L16" i="156"/>
  <c r="L36" i="156" s="1"/>
  <c r="L36" i="152"/>
  <c r="AR22" i="166"/>
  <c r="AR42" i="166" s="1"/>
  <c r="AR22" i="163"/>
  <c r="AR42" i="163" s="1"/>
  <c r="AR21" i="165" s="1"/>
  <c r="AR22" i="164"/>
  <c r="AR42" i="164" s="1"/>
  <c r="AR22" i="145"/>
  <c r="AR42" i="145" s="1"/>
  <c r="AR22" i="126"/>
  <c r="AR42" i="126" s="1"/>
  <c r="AR21" i="144" s="1"/>
  <c r="AR22" i="80"/>
  <c r="AR42" i="80" s="1"/>
  <c r="BC11" i="166"/>
  <c r="BC31" i="166" s="1"/>
  <c r="BC11" i="163"/>
  <c r="BC31" i="163" s="1"/>
  <c r="BC10" i="165" s="1"/>
  <c r="BC11" i="164"/>
  <c r="BC31" i="164" s="1"/>
  <c r="BC11" i="145"/>
  <c r="BC31" i="145" s="1"/>
  <c r="BC11" i="126"/>
  <c r="BC31" i="126" s="1"/>
  <c r="BC10" i="144" s="1"/>
  <c r="BC11" i="80"/>
  <c r="BC31" i="80" s="1"/>
  <c r="AX20" i="166"/>
  <c r="AX40" i="166" s="1"/>
  <c r="AX20" i="163"/>
  <c r="AX40" i="163" s="1"/>
  <c r="AX19" i="165" s="1"/>
  <c r="AX20" i="164"/>
  <c r="AX40" i="164" s="1"/>
  <c r="AX20" i="126"/>
  <c r="AX40" i="126" s="1"/>
  <c r="AX19" i="144" s="1"/>
  <c r="AX20" i="145"/>
  <c r="AX40" i="145" s="1"/>
  <c r="AX20" i="80"/>
  <c r="AX40" i="80" s="1"/>
  <c r="AM11" i="166"/>
  <c r="AM31" i="166" s="1"/>
  <c r="AM11" i="163"/>
  <c r="AM31" i="163" s="1"/>
  <c r="AM10" i="165" s="1"/>
  <c r="AM11" i="164"/>
  <c r="AM31" i="164" s="1"/>
  <c r="AM11" i="145"/>
  <c r="AM31" i="145" s="1"/>
  <c r="AM11" i="126"/>
  <c r="AM31" i="126" s="1"/>
  <c r="AM10" i="144" s="1"/>
  <c r="AM11" i="80"/>
  <c r="AM31" i="80" s="1"/>
  <c r="AR17" i="166"/>
  <c r="AR37" i="166" s="1"/>
  <c r="AR17" i="163"/>
  <c r="AR37" i="163" s="1"/>
  <c r="AR16" i="165" s="1"/>
  <c r="AR17" i="164"/>
  <c r="AR37" i="164" s="1"/>
  <c r="AR17" i="145"/>
  <c r="AR37" i="145" s="1"/>
  <c r="AR17" i="126"/>
  <c r="AR37" i="126" s="1"/>
  <c r="AR16" i="144" s="1"/>
  <c r="AR17" i="80"/>
  <c r="AR37" i="80" s="1"/>
  <c r="BC17" i="166"/>
  <c r="BC37" i="166" s="1"/>
  <c r="BC17" i="163"/>
  <c r="BC37" i="163" s="1"/>
  <c r="BC16" i="165" s="1"/>
  <c r="BC17" i="164"/>
  <c r="BC37" i="164" s="1"/>
  <c r="BC17" i="145"/>
  <c r="BC37" i="145" s="1"/>
  <c r="BC17" i="126"/>
  <c r="BC37" i="126" s="1"/>
  <c r="BC16" i="144" s="1"/>
  <c r="BC17" i="80"/>
  <c r="BC37" i="80" s="1"/>
  <c r="AR20" i="166"/>
  <c r="AR40" i="166" s="1"/>
  <c r="AR20" i="163"/>
  <c r="AR40" i="163" s="1"/>
  <c r="AR19" i="165" s="1"/>
  <c r="AR20" i="164"/>
  <c r="AR40" i="164" s="1"/>
  <c r="AR20" i="145"/>
  <c r="AR40" i="145" s="1"/>
  <c r="AR20" i="126"/>
  <c r="AR40" i="126" s="1"/>
  <c r="AR19" i="144" s="1"/>
  <c r="AR20" i="80"/>
  <c r="AR40" i="80" s="1"/>
  <c r="AZ17" i="166"/>
  <c r="AZ37" i="166" s="1"/>
  <c r="AZ17" i="163"/>
  <c r="AZ37" i="163" s="1"/>
  <c r="AZ16" i="165" s="1"/>
  <c r="AZ17" i="164"/>
  <c r="AZ37" i="164" s="1"/>
  <c r="AZ17" i="145"/>
  <c r="AZ37" i="145" s="1"/>
  <c r="AZ17" i="126"/>
  <c r="AZ37" i="126" s="1"/>
  <c r="AZ16" i="144" s="1"/>
  <c r="AZ17" i="80"/>
  <c r="AZ37" i="80" s="1"/>
  <c r="AZ20" i="166"/>
  <c r="AZ40" i="166" s="1"/>
  <c r="AZ20" i="163"/>
  <c r="AZ40" i="163" s="1"/>
  <c r="AZ19" i="165" s="1"/>
  <c r="AZ20" i="164"/>
  <c r="AZ40" i="164" s="1"/>
  <c r="AZ20" i="145"/>
  <c r="AZ40" i="145" s="1"/>
  <c r="AZ20" i="126"/>
  <c r="AZ40" i="126" s="1"/>
  <c r="AZ19" i="144" s="1"/>
  <c r="AZ20" i="80"/>
  <c r="AZ40" i="80" s="1"/>
  <c r="BE17" i="166"/>
  <c r="BE37" i="166" s="1"/>
  <c r="BE17" i="163"/>
  <c r="BE37" i="163" s="1"/>
  <c r="BE16" i="165" s="1"/>
  <c r="BE17" i="164"/>
  <c r="BE37" i="164" s="1"/>
  <c r="BE17" i="145"/>
  <c r="BE37" i="145" s="1"/>
  <c r="BE17" i="126"/>
  <c r="BE37" i="126" s="1"/>
  <c r="BE16" i="144" s="1"/>
  <c r="BE17" i="80"/>
  <c r="BE37" i="80" s="1"/>
  <c r="AL20" i="166"/>
  <c r="AL40" i="166" s="1"/>
  <c r="AL20" i="163"/>
  <c r="AL40" i="163" s="1"/>
  <c r="AL19" i="165" s="1"/>
  <c r="AL20" i="164"/>
  <c r="AL40" i="164" s="1"/>
  <c r="AL20" i="126"/>
  <c r="AL40" i="126" s="1"/>
  <c r="AL19" i="144" s="1"/>
  <c r="AL20" i="145"/>
  <c r="AL40" i="145" s="1"/>
  <c r="AL20" i="80"/>
  <c r="AL40" i="80" s="1"/>
  <c r="AZ11" i="166"/>
  <c r="AZ31" i="166" s="1"/>
  <c r="AZ11" i="163"/>
  <c r="AZ31" i="163" s="1"/>
  <c r="AZ10" i="165" s="1"/>
  <c r="AZ11" i="164"/>
  <c r="AZ31" i="164" s="1"/>
  <c r="AZ11" i="145"/>
  <c r="AZ31" i="145" s="1"/>
  <c r="AZ11" i="126"/>
  <c r="AZ31" i="126" s="1"/>
  <c r="AZ10" i="144" s="1"/>
  <c r="AZ11" i="80"/>
  <c r="AZ31" i="80" s="1"/>
  <c r="AO20" i="166"/>
  <c r="AO40" i="166" s="1"/>
  <c r="AO20" i="163"/>
  <c r="AO40" i="163" s="1"/>
  <c r="AO19" i="165" s="1"/>
  <c r="AO20" i="164"/>
  <c r="AO40" i="164" s="1"/>
  <c r="AO20" i="145"/>
  <c r="AO40" i="145" s="1"/>
  <c r="AO20" i="126"/>
  <c r="AO40" i="126" s="1"/>
  <c r="AO19" i="144" s="1"/>
  <c r="AO20" i="80"/>
  <c r="AO40" i="80" s="1"/>
  <c r="AY22" i="166"/>
  <c r="AY42" i="166" s="1"/>
  <c r="AY22" i="163"/>
  <c r="AY42" i="163" s="1"/>
  <c r="AY21" i="165" s="1"/>
  <c r="AY22" i="145"/>
  <c r="AY42" i="145" s="1"/>
  <c r="AY22" i="126"/>
  <c r="AY42" i="126" s="1"/>
  <c r="AY21" i="144" s="1"/>
  <c r="AY22" i="164"/>
  <c r="AY42" i="164" s="1"/>
  <c r="AY22" i="80"/>
  <c r="AY42" i="80" s="1"/>
  <c r="AP20" i="166"/>
  <c r="AP40" i="166" s="1"/>
  <c r="AP20" i="163"/>
  <c r="AP40" i="163" s="1"/>
  <c r="AP19" i="165" s="1"/>
  <c r="AP20" i="164"/>
  <c r="AP40" i="164" s="1"/>
  <c r="AP20" i="145"/>
  <c r="AP40" i="145" s="1"/>
  <c r="AP20" i="126"/>
  <c r="AP40" i="126" s="1"/>
  <c r="AP19" i="144" s="1"/>
  <c r="AP20" i="80"/>
  <c r="AP40" i="80" s="1"/>
  <c r="AO17" i="166"/>
  <c r="AO37" i="166" s="1"/>
  <c r="AO17" i="163"/>
  <c r="AO37" i="163" s="1"/>
  <c r="AO16" i="165" s="1"/>
  <c r="AO17" i="164"/>
  <c r="AO37" i="164" s="1"/>
  <c r="AO17" i="145"/>
  <c r="AO37" i="145" s="1"/>
  <c r="AO17" i="126"/>
  <c r="AO37" i="126" s="1"/>
  <c r="AO16" i="144" s="1"/>
  <c r="AO17" i="80"/>
  <c r="AO37" i="80" s="1"/>
  <c r="AV20" i="166"/>
  <c r="AV40" i="166" s="1"/>
  <c r="AV20" i="163"/>
  <c r="AV40" i="163" s="1"/>
  <c r="AV19" i="165" s="1"/>
  <c r="AV20" i="164"/>
  <c r="AV40" i="164" s="1"/>
  <c r="AV20" i="145"/>
  <c r="AV40" i="145" s="1"/>
  <c r="AV20" i="126"/>
  <c r="AV40" i="126" s="1"/>
  <c r="AV19" i="144" s="1"/>
  <c r="AV20" i="80"/>
  <c r="AV40" i="80" s="1"/>
  <c r="AM14" i="166"/>
  <c r="AM34" i="166" s="1"/>
  <c r="AM14" i="163"/>
  <c r="AM34" i="163" s="1"/>
  <c r="AM13" i="165" s="1"/>
  <c r="AM14" i="164"/>
  <c r="AM34" i="164" s="1"/>
  <c r="AM14" i="145"/>
  <c r="AM34" i="145" s="1"/>
  <c r="AM14" i="126"/>
  <c r="AM34" i="126" s="1"/>
  <c r="AM13" i="144" s="1"/>
  <c r="AM14" i="80"/>
  <c r="AM34" i="80" s="1"/>
  <c r="AV17" i="166"/>
  <c r="AV37" i="166" s="1"/>
  <c r="AV17" i="163"/>
  <c r="AV37" i="163" s="1"/>
  <c r="AV16" i="165" s="1"/>
  <c r="AV17" i="164"/>
  <c r="AV37" i="164" s="1"/>
  <c r="AV17" i="145"/>
  <c r="AV37" i="145" s="1"/>
  <c r="AV17" i="126"/>
  <c r="AV37" i="126" s="1"/>
  <c r="AV16" i="144" s="1"/>
  <c r="AV17" i="80"/>
  <c r="AV37" i="80" s="1"/>
  <c r="BE20" i="166"/>
  <c r="BE40" i="166" s="1"/>
  <c r="BE20" i="163"/>
  <c r="BE40" i="163" s="1"/>
  <c r="BE19" i="165" s="1"/>
  <c r="BE20" i="164"/>
  <c r="BE40" i="164" s="1"/>
  <c r="BE20" i="145"/>
  <c r="BE40" i="145" s="1"/>
  <c r="BE20" i="126"/>
  <c r="BE40" i="126" s="1"/>
  <c r="BE19" i="144" s="1"/>
  <c r="BE20" i="80"/>
  <c r="BE40" i="80" s="1"/>
  <c r="AS11" i="166"/>
  <c r="AS31" i="166" s="1"/>
  <c r="AS11" i="163"/>
  <c r="AS31" i="163" s="1"/>
  <c r="AS10" i="165" s="1"/>
  <c r="AS11" i="164"/>
  <c r="AS31" i="164" s="1"/>
  <c r="AS11" i="145"/>
  <c r="AS31" i="145" s="1"/>
  <c r="AS11" i="126"/>
  <c r="AS31" i="126" s="1"/>
  <c r="AS10" i="144" s="1"/>
  <c r="AS11" i="80"/>
  <c r="AS31" i="80" s="1"/>
  <c r="BA11" i="166"/>
  <c r="BA31" i="166" s="1"/>
  <c r="BA11" i="163"/>
  <c r="BA31" i="163" s="1"/>
  <c r="BA10" i="165" s="1"/>
  <c r="BA11" i="164"/>
  <c r="BA31" i="164" s="1"/>
  <c r="BA11" i="145"/>
  <c r="BA31" i="145" s="1"/>
  <c r="BA11" i="126"/>
  <c r="BA31" i="126" s="1"/>
  <c r="BA10" i="144" s="1"/>
  <c r="BA11" i="80"/>
  <c r="BA31" i="80" s="1"/>
  <c r="AN17" i="166"/>
  <c r="AN37" i="166" s="1"/>
  <c r="AN17" i="163"/>
  <c r="AN37" i="163" s="1"/>
  <c r="AN16" i="165" s="1"/>
  <c r="AN17" i="164"/>
  <c r="AN37" i="164" s="1"/>
  <c r="AN17" i="145"/>
  <c r="AN37" i="145" s="1"/>
  <c r="AN17" i="126"/>
  <c r="AN37" i="126" s="1"/>
  <c r="AN16" i="144" s="1"/>
  <c r="AN17" i="80"/>
  <c r="AN37" i="80" s="1"/>
  <c r="AY17" i="166"/>
  <c r="AY37" i="166" s="1"/>
  <c r="AY17" i="163"/>
  <c r="AY37" i="163" s="1"/>
  <c r="AY16" i="165" s="1"/>
  <c r="AY17" i="164"/>
  <c r="AY37" i="164" s="1"/>
  <c r="AY17" i="145"/>
  <c r="AY37" i="145" s="1"/>
  <c r="AY17" i="126"/>
  <c r="AY37" i="126" s="1"/>
  <c r="AY16" i="144" s="1"/>
  <c r="AY17" i="80"/>
  <c r="AY37" i="80" s="1"/>
  <c r="AN14" i="166"/>
  <c r="AN34" i="166" s="1"/>
  <c r="AN14" i="163"/>
  <c r="AN34" i="163" s="1"/>
  <c r="AN13" i="165" s="1"/>
  <c r="AN14" i="164"/>
  <c r="AN34" i="164" s="1"/>
  <c r="AN14" i="145"/>
  <c r="AN34" i="145" s="1"/>
  <c r="AN14" i="126"/>
  <c r="AN34" i="126" s="1"/>
  <c r="AN13" i="144" s="1"/>
  <c r="AN14" i="80"/>
  <c r="AN34" i="80" s="1"/>
  <c r="AU14" i="166"/>
  <c r="AU34" i="166" s="1"/>
  <c r="AU14" i="163"/>
  <c r="AU34" i="163" s="1"/>
  <c r="AU13" i="165" s="1"/>
  <c r="AU14" i="164"/>
  <c r="AU34" i="164" s="1"/>
  <c r="AU14" i="126"/>
  <c r="AU34" i="126" s="1"/>
  <c r="AU13" i="144" s="1"/>
  <c r="AU14" i="145"/>
  <c r="AU34" i="145" s="1"/>
  <c r="AU14" i="80"/>
  <c r="AU34" i="80" s="1"/>
  <c r="BA20" i="166"/>
  <c r="BA40" i="166" s="1"/>
  <c r="BA20" i="163"/>
  <c r="BA40" i="163" s="1"/>
  <c r="BA19" i="165" s="1"/>
  <c r="BA20" i="164"/>
  <c r="BA40" i="164" s="1"/>
  <c r="BA20" i="145"/>
  <c r="BA40" i="145" s="1"/>
  <c r="BA20" i="126"/>
  <c r="BA40" i="126" s="1"/>
  <c r="BA19" i="144" s="1"/>
  <c r="BA20" i="80"/>
  <c r="BA40" i="80" s="1"/>
  <c r="BD20" i="166"/>
  <c r="BD40" i="166" s="1"/>
  <c r="BD20" i="163"/>
  <c r="BD40" i="163" s="1"/>
  <c r="BD19" i="165" s="1"/>
  <c r="BD20" i="164"/>
  <c r="BD40" i="164" s="1"/>
  <c r="BD20" i="145"/>
  <c r="BD40" i="145" s="1"/>
  <c r="BD20" i="126"/>
  <c r="BD40" i="126" s="1"/>
  <c r="BD19" i="144" s="1"/>
  <c r="BD20" i="80"/>
  <c r="BD40" i="80" s="1"/>
  <c r="AN22" i="166"/>
  <c r="AN42" i="166" s="1"/>
  <c r="AN22" i="163"/>
  <c r="AN42" i="163" s="1"/>
  <c r="AN21" i="165" s="1"/>
  <c r="AN22" i="164"/>
  <c r="AN42" i="164" s="1"/>
  <c r="AN22" i="145"/>
  <c r="AN42" i="145" s="1"/>
  <c r="AN22" i="126"/>
  <c r="AN42" i="126" s="1"/>
  <c r="AN21" i="144" s="1"/>
  <c r="AN22" i="80"/>
  <c r="AN42" i="80" s="1"/>
  <c r="AL22" i="166"/>
  <c r="AL42" i="166" s="1"/>
  <c r="AL22" i="163"/>
  <c r="AL42" i="163" s="1"/>
  <c r="AL21" i="165" s="1"/>
  <c r="AL22" i="164"/>
  <c r="AL42" i="164" s="1"/>
  <c r="AL22" i="145"/>
  <c r="AL42" i="145" s="1"/>
  <c r="AL22" i="80"/>
  <c r="AL42" i="80" s="1"/>
  <c r="AL22" i="126"/>
  <c r="AL42" i="126" s="1"/>
  <c r="AL21" i="144" s="1"/>
  <c r="AK20" i="166"/>
  <c r="AK40" i="166" s="1"/>
  <c r="AK20" i="163"/>
  <c r="AK40" i="163" s="1"/>
  <c r="AK19" i="165" s="1"/>
  <c r="AK20" i="164"/>
  <c r="AK40" i="164" s="1"/>
  <c r="AK20" i="145"/>
  <c r="AK40" i="145" s="1"/>
  <c r="AK20" i="126"/>
  <c r="AK40" i="126" s="1"/>
  <c r="AK19" i="144" s="1"/>
  <c r="AK20" i="80"/>
  <c r="AK40" i="80" s="1"/>
  <c r="AR11" i="166"/>
  <c r="AR31" i="166" s="1"/>
  <c r="AR11" i="163"/>
  <c r="AR31" i="163" s="1"/>
  <c r="AR10" i="165" s="1"/>
  <c r="AR11" i="164"/>
  <c r="AR31" i="164" s="1"/>
  <c r="AR11" i="145"/>
  <c r="AR31" i="145" s="1"/>
  <c r="AR11" i="126"/>
  <c r="AR31" i="126" s="1"/>
  <c r="AR10" i="144" s="1"/>
  <c r="AR11" i="80"/>
  <c r="AR31" i="80" s="1"/>
  <c r="AX11" i="166"/>
  <c r="AX31" i="166" s="1"/>
  <c r="AX11" i="163"/>
  <c r="AX31" i="163" s="1"/>
  <c r="AX10" i="165" s="1"/>
  <c r="AX11" i="164"/>
  <c r="AX31" i="164" s="1"/>
  <c r="AX11" i="145"/>
  <c r="AX31" i="145" s="1"/>
  <c r="AX11" i="126"/>
  <c r="AX31" i="126" s="1"/>
  <c r="AX10" i="144" s="1"/>
  <c r="AX11" i="80"/>
  <c r="AX31" i="80" s="1"/>
  <c r="BD17" i="166"/>
  <c r="BD37" i="166" s="1"/>
  <c r="BD17" i="163"/>
  <c r="BD37" i="163" s="1"/>
  <c r="BD16" i="165" s="1"/>
  <c r="BD17" i="164"/>
  <c r="BD37" i="164" s="1"/>
  <c r="BD17" i="145"/>
  <c r="BD37" i="145" s="1"/>
  <c r="BD17" i="126"/>
  <c r="BD37" i="126" s="1"/>
  <c r="BD16" i="144" s="1"/>
  <c r="BD17" i="80"/>
  <c r="BD37" i="80" s="1"/>
  <c r="AU22" i="163"/>
  <c r="AU42" i="163" s="1"/>
  <c r="AU21" i="165" s="1"/>
  <c r="AU22" i="166"/>
  <c r="AU42" i="166" s="1"/>
  <c r="AU22" i="164"/>
  <c r="AU42" i="164" s="1"/>
  <c r="AU22" i="145"/>
  <c r="AU42" i="145" s="1"/>
  <c r="AU22" i="126"/>
  <c r="AU42" i="126" s="1"/>
  <c r="AU21" i="144" s="1"/>
  <c r="AU22" i="80"/>
  <c r="AU42" i="80" s="1"/>
  <c r="AW20" i="166"/>
  <c r="AW40" i="166" s="1"/>
  <c r="AW20" i="163"/>
  <c r="AW40" i="163" s="1"/>
  <c r="AW19" i="165" s="1"/>
  <c r="AW20" i="164"/>
  <c r="AW40" i="164" s="1"/>
  <c r="AW20" i="145"/>
  <c r="AW40" i="145" s="1"/>
  <c r="AW20" i="126"/>
  <c r="AW40" i="126" s="1"/>
  <c r="AW19" i="144" s="1"/>
  <c r="AW20" i="80"/>
  <c r="AW40" i="80" s="1"/>
  <c r="AO22" i="166"/>
  <c r="AO42" i="166" s="1"/>
  <c r="AO22" i="163"/>
  <c r="AO42" i="163" s="1"/>
  <c r="AO21" i="165" s="1"/>
  <c r="AO22" i="164"/>
  <c r="AO42" i="164" s="1"/>
  <c r="AO22" i="145"/>
  <c r="AO42" i="145" s="1"/>
  <c r="AO22" i="126"/>
  <c r="AO42" i="126" s="1"/>
  <c r="AO21" i="144" s="1"/>
  <c r="AO22" i="80"/>
  <c r="AO42" i="80" s="1"/>
  <c r="AU11" i="166"/>
  <c r="AU31" i="166" s="1"/>
  <c r="AU11" i="163"/>
  <c r="AU31" i="163" s="1"/>
  <c r="AU10" i="165" s="1"/>
  <c r="AU11" i="164"/>
  <c r="AU31" i="164" s="1"/>
  <c r="AU11" i="126"/>
  <c r="AU31" i="126" s="1"/>
  <c r="AU10" i="144" s="1"/>
  <c r="AU11" i="145"/>
  <c r="AU31" i="145" s="1"/>
  <c r="AU11" i="80"/>
  <c r="AU31" i="80" s="1"/>
  <c r="AQ17" i="166"/>
  <c r="AQ37" i="166" s="1"/>
  <c r="AQ17" i="163"/>
  <c r="AQ37" i="163" s="1"/>
  <c r="AQ16" i="165" s="1"/>
  <c r="AQ17" i="164"/>
  <c r="AQ37" i="164" s="1"/>
  <c r="AQ17" i="145"/>
  <c r="AQ37" i="145" s="1"/>
  <c r="AQ17" i="126"/>
  <c r="AQ37" i="126" s="1"/>
  <c r="AQ16" i="144" s="1"/>
  <c r="AQ17" i="80"/>
  <c r="AQ37" i="80" s="1"/>
  <c r="AL14" i="166"/>
  <c r="AL34" i="166" s="1"/>
  <c r="AL14" i="163"/>
  <c r="AL34" i="163" s="1"/>
  <c r="AL13" i="165" s="1"/>
  <c r="AL14" i="164"/>
  <c r="AL34" i="164" s="1"/>
  <c r="AL14" i="145"/>
  <c r="AL34" i="145" s="1"/>
  <c r="AL14" i="126"/>
  <c r="AL34" i="126" s="1"/>
  <c r="AL13" i="144" s="1"/>
  <c r="AL14" i="80"/>
  <c r="AL34" i="80" s="1"/>
  <c r="AW17" i="166"/>
  <c r="AW37" i="166" s="1"/>
  <c r="AW17" i="164"/>
  <c r="AW37" i="164" s="1"/>
  <c r="AW17" i="163"/>
  <c r="AW37" i="163" s="1"/>
  <c r="AW16" i="165" s="1"/>
  <c r="AW17" i="145"/>
  <c r="AW37" i="145" s="1"/>
  <c r="AW17" i="126"/>
  <c r="AW37" i="126" s="1"/>
  <c r="AW16" i="144" s="1"/>
  <c r="AW17" i="80"/>
  <c r="AW37" i="80" s="1"/>
  <c r="BC20" i="166"/>
  <c r="BC40" i="166" s="1"/>
  <c r="BC20" i="163"/>
  <c r="BC40" i="163" s="1"/>
  <c r="BC19" i="165" s="1"/>
  <c r="BC20" i="164"/>
  <c r="BC40" i="164" s="1"/>
  <c r="BC20" i="145"/>
  <c r="BC40" i="145" s="1"/>
  <c r="BC20" i="126"/>
  <c r="BC40" i="126" s="1"/>
  <c r="BC19" i="144" s="1"/>
  <c r="BC20" i="80"/>
  <c r="BC40" i="80" s="1"/>
  <c r="AQ20" i="166"/>
  <c r="AQ40" i="166" s="1"/>
  <c r="AQ20" i="163"/>
  <c r="AQ40" i="163" s="1"/>
  <c r="AQ19" i="165" s="1"/>
  <c r="AQ20" i="145"/>
  <c r="AQ40" i="145" s="1"/>
  <c r="AQ20" i="126"/>
  <c r="AQ40" i="126" s="1"/>
  <c r="AQ19" i="144" s="1"/>
  <c r="AQ20" i="164"/>
  <c r="AQ40" i="164" s="1"/>
  <c r="AQ20" i="80"/>
  <c r="AQ40" i="80" s="1"/>
  <c r="AV14" i="166"/>
  <c r="AV34" i="166" s="1"/>
  <c r="AV14" i="163"/>
  <c r="AV34" i="163" s="1"/>
  <c r="AV13" i="165" s="1"/>
  <c r="AV14" i="164"/>
  <c r="AV34" i="164" s="1"/>
  <c r="AV14" i="126"/>
  <c r="AV34" i="126" s="1"/>
  <c r="AV13" i="144" s="1"/>
  <c r="AV14" i="80"/>
  <c r="AV34" i="80" s="1"/>
  <c r="AV14" i="145"/>
  <c r="AV34" i="145" s="1"/>
  <c r="BD11" i="166"/>
  <c r="BD31" i="166" s="1"/>
  <c r="BD11" i="163"/>
  <c r="BD31" i="163" s="1"/>
  <c r="BD10" i="165" s="1"/>
  <c r="BD11" i="164"/>
  <c r="BD31" i="164" s="1"/>
  <c r="BD11" i="145"/>
  <c r="BD31" i="145" s="1"/>
  <c r="BD11" i="126"/>
  <c r="BD31" i="126" s="1"/>
  <c r="BD10" i="144" s="1"/>
  <c r="BD11" i="80"/>
  <c r="BD31" i="80" s="1"/>
  <c r="BD14" i="166"/>
  <c r="BD34" i="166" s="1"/>
  <c r="BD14" i="163"/>
  <c r="BD34" i="163" s="1"/>
  <c r="BD13" i="165" s="1"/>
  <c r="BD14" i="164"/>
  <c r="BD34" i="164" s="1"/>
  <c r="BD14" i="126"/>
  <c r="BD34" i="126" s="1"/>
  <c r="BD13" i="144" s="1"/>
  <c r="BD14" i="80"/>
  <c r="BD34" i="80" s="1"/>
  <c r="BD14" i="145"/>
  <c r="BD34" i="145" s="1"/>
  <c r="AY11" i="166"/>
  <c r="AY31" i="166" s="1"/>
  <c r="AY11" i="163"/>
  <c r="AY31" i="163" s="1"/>
  <c r="AY10" i="165" s="1"/>
  <c r="AY11" i="164"/>
  <c r="AY31" i="164" s="1"/>
  <c r="AY11" i="126"/>
  <c r="AY31" i="126" s="1"/>
  <c r="AY10" i="144" s="1"/>
  <c r="AY11" i="80"/>
  <c r="AY31" i="80" s="1"/>
  <c r="AY11" i="145"/>
  <c r="AY31" i="145" s="1"/>
  <c r="AM20" i="163"/>
  <c r="AM40" i="163" s="1"/>
  <c r="AM19" i="165" s="1"/>
  <c r="AM20" i="164"/>
  <c r="AM40" i="164" s="1"/>
  <c r="AM20" i="166"/>
  <c r="AM40" i="166" s="1"/>
  <c r="AM20" i="145"/>
  <c r="AM40" i="145" s="1"/>
  <c r="AM20" i="126"/>
  <c r="AM40" i="126" s="1"/>
  <c r="AM19" i="144" s="1"/>
  <c r="AM20" i="80"/>
  <c r="AM40" i="80" s="1"/>
  <c r="AM22" i="166"/>
  <c r="AM42" i="166" s="1"/>
  <c r="AM22" i="163"/>
  <c r="AM42" i="163" s="1"/>
  <c r="AM21" i="165" s="1"/>
  <c r="AM22" i="145"/>
  <c r="AM42" i="145" s="1"/>
  <c r="AM22" i="126"/>
  <c r="AM42" i="126" s="1"/>
  <c r="AM21" i="144" s="1"/>
  <c r="AM22" i="164"/>
  <c r="AM42" i="164" s="1"/>
  <c r="AM22" i="80"/>
  <c r="AM42" i="80" s="1"/>
  <c r="AW14" i="166"/>
  <c r="AW34" i="166" s="1"/>
  <c r="AW14" i="164"/>
  <c r="AW34" i="164" s="1"/>
  <c r="AW14" i="145"/>
  <c r="AW34" i="145" s="1"/>
  <c r="AW14" i="126"/>
  <c r="AW34" i="126" s="1"/>
  <c r="AW13" i="144" s="1"/>
  <c r="AW14" i="163"/>
  <c r="AW34" i="163" s="1"/>
  <c r="AW13" i="165" s="1"/>
  <c r="AW14" i="80"/>
  <c r="AW34" i="80" s="1"/>
  <c r="AM17" i="166"/>
  <c r="AM37" i="166" s="1"/>
  <c r="AM17" i="163"/>
  <c r="AM37" i="163" s="1"/>
  <c r="AM16" i="165" s="1"/>
  <c r="AM17" i="164"/>
  <c r="AM37" i="164" s="1"/>
  <c r="AM17" i="145"/>
  <c r="AM37" i="145" s="1"/>
  <c r="AM17" i="126"/>
  <c r="AM37" i="126" s="1"/>
  <c r="AM16" i="144" s="1"/>
  <c r="AM17" i="80"/>
  <c r="AM37" i="80" s="1"/>
  <c r="BF14" i="166"/>
  <c r="BF34" i="166" s="1"/>
  <c r="BF14" i="163"/>
  <c r="BF34" i="163" s="1"/>
  <c r="BF13" i="165" s="1"/>
  <c r="BF14" i="164"/>
  <c r="BF34" i="164" s="1"/>
  <c r="BF14" i="145"/>
  <c r="BF34" i="145" s="1"/>
  <c r="BF14" i="126"/>
  <c r="BF34" i="126" s="1"/>
  <c r="BF13" i="144" s="1"/>
  <c r="BF14" i="80"/>
  <c r="BF34" i="80" s="1"/>
  <c r="AX17" i="166"/>
  <c r="AX37" i="166" s="1"/>
  <c r="AX17" i="163"/>
  <c r="AX37" i="163" s="1"/>
  <c r="AX16" i="165" s="1"/>
  <c r="AX17" i="164"/>
  <c r="AX37" i="164" s="1"/>
  <c r="AX17" i="126"/>
  <c r="AX37" i="126" s="1"/>
  <c r="AX16" i="144" s="1"/>
  <c r="AX17" i="145"/>
  <c r="AX37" i="145" s="1"/>
  <c r="AX17" i="80"/>
  <c r="AX37" i="80" s="1"/>
  <c r="AS14" i="166"/>
  <c r="AS34" i="166" s="1"/>
  <c r="AS14" i="163"/>
  <c r="AS34" i="163" s="1"/>
  <c r="AS13" i="165" s="1"/>
  <c r="AS14" i="164"/>
  <c r="AS34" i="164" s="1"/>
  <c r="AS14" i="145"/>
  <c r="AS34" i="145" s="1"/>
  <c r="AS14" i="126"/>
  <c r="AS34" i="126" s="1"/>
  <c r="AS13" i="144" s="1"/>
  <c r="AS14" i="80"/>
  <c r="AS34" i="80" s="1"/>
  <c r="BE14" i="166"/>
  <c r="BE34" i="166" s="1"/>
  <c r="BE14" i="163"/>
  <c r="BE34" i="163" s="1"/>
  <c r="BE13" i="165" s="1"/>
  <c r="BE14" i="164"/>
  <c r="BE34" i="164" s="1"/>
  <c r="BE14" i="145"/>
  <c r="BE34" i="145" s="1"/>
  <c r="BE14" i="126"/>
  <c r="BE34" i="126" s="1"/>
  <c r="BE13" i="144" s="1"/>
  <c r="BE14" i="80"/>
  <c r="BE34" i="80" s="1"/>
  <c r="AQ22" i="166"/>
  <c r="AQ42" i="166" s="1"/>
  <c r="AQ22" i="163"/>
  <c r="AQ42" i="163" s="1"/>
  <c r="AQ21" i="165" s="1"/>
  <c r="AQ22" i="145"/>
  <c r="AQ42" i="145" s="1"/>
  <c r="AQ22" i="126"/>
  <c r="AQ42" i="126" s="1"/>
  <c r="AQ21" i="144" s="1"/>
  <c r="AQ22" i="80"/>
  <c r="AQ42" i="80" s="1"/>
  <c r="AQ22" i="164"/>
  <c r="AQ42" i="164" s="1"/>
  <c r="AY20" i="166"/>
  <c r="AY40" i="166" s="1"/>
  <c r="AY20" i="163"/>
  <c r="AY40" i="163" s="1"/>
  <c r="AY19" i="165" s="1"/>
  <c r="AY20" i="145"/>
  <c r="AY40" i="145" s="1"/>
  <c r="AY20" i="126"/>
  <c r="AY40" i="126" s="1"/>
  <c r="AY19" i="144" s="1"/>
  <c r="AY20" i="80"/>
  <c r="AY40" i="80" s="1"/>
  <c r="AY20" i="164"/>
  <c r="AY40" i="164" s="1"/>
  <c r="AL11" i="166"/>
  <c r="AL31" i="166" s="1"/>
  <c r="AL11" i="163"/>
  <c r="AL31" i="163" s="1"/>
  <c r="AL10" i="165" s="1"/>
  <c r="AL11" i="164"/>
  <c r="AL31" i="164" s="1"/>
  <c r="AL11" i="145"/>
  <c r="AL31" i="145" s="1"/>
  <c r="AL11" i="126"/>
  <c r="AL31" i="126" s="1"/>
  <c r="AL10" i="144" s="1"/>
  <c r="AL11" i="80"/>
  <c r="AL31" i="80" s="1"/>
  <c r="AU17" i="166"/>
  <c r="AU37" i="166" s="1"/>
  <c r="AU17" i="163"/>
  <c r="AU37" i="163" s="1"/>
  <c r="AU16" i="165" s="1"/>
  <c r="AU17" i="164"/>
  <c r="AU37" i="164" s="1"/>
  <c r="AU17" i="145"/>
  <c r="AU37" i="145" s="1"/>
  <c r="AU17" i="126"/>
  <c r="AU37" i="126" s="1"/>
  <c r="AU16" i="144" s="1"/>
  <c r="AU17" i="80"/>
  <c r="AU37" i="80" s="1"/>
  <c r="BC22" i="166"/>
  <c r="BC42" i="166" s="1"/>
  <c r="BC22" i="163"/>
  <c r="BC42" i="163" s="1"/>
  <c r="BC21" i="165" s="1"/>
  <c r="BC22" i="145"/>
  <c r="BC42" i="145" s="1"/>
  <c r="BC22" i="126"/>
  <c r="BC42" i="126" s="1"/>
  <c r="BC21" i="144" s="1"/>
  <c r="BC22" i="164"/>
  <c r="BC42" i="164" s="1"/>
  <c r="BC22" i="80"/>
  <c r="BC42" i="80" s="1"/>
  <c r="AP11" i="166"/>
  <c r="AP31" i="166" s="1"/>
  <c r="AP11" i="163"/>
  <c r="AP31" i="163" s="1"/>
  <c r="AP10" i="165" s="1"/>
  <c r="AP11" i="164"/>
  <c r="AP31" i="164" s="1"/>
  <c r="AP11" i="145"/>
  <c r="AP31" i="145" s="1"/>
  <c r="AP11" i="126"/>
  <c r="AP31" i="126" s="1"/>
  <c r="AP10" i="144" s="1"/>
  <c r="AP11" i="80"/>
  <c r="AP31" i="80" s="1"/>
  <c r="AW11" i="166"/>
  <c r="AW31" i="166" s="1"/>
  <c r="AW11" i="164"/>
  <c r="AW31" i="164" s="1"/>
  <c r="AW11" i="163"/>
  <c r="AW31" i="163" s="1"/>
  <c r="AW10" i="165" s="1"/>
  <c r="AW11" i="145"/>
  <c r="AW31" i="145" s="1"/>
  <c r="AW11" i="126"/>
  <c r="AW31" i="126" s="1"/>
  <c r="AW10" i="144" s="1"/>
  <c r="AW11" i="80"/>
  <c r="AW31" i="80" s="1"/>
  <c r="AV22" i="166"/>
  <c r="AV42" i="166" s="1"/>
  <c r="AV22" i="163"/>
  <c r="AV42" i="163" s="1"/>
  <c r="AV21" i="165" s="1"/>
  <c r="AV22" i="164"/>
  <c r="AV42" i="164" s="1"/>
  <c r="AV22" i="145"/>
  <c r="AV42" i="145" s="1"/>
  <c r="AV22" i="126"/>
  <c r="AV42" i="126" s="1"/>
  <c r="AV21" i="144" s="1"/>
  <c r="AV22" i="80"/>
  <c r="AV42" i="80" s="1"/>
  <c r="AK22" i="166"/>
  <c r="AK42" i="166" s="1"/>
  <c r="AK22" i="163"/>
  <c r="AK42" i="163" s="1"/>
  <c r="AK21" i="165" s="1"/>
  <c r="AK22" i="164"/>
  <c r="AK42" i="164" s="1"/>
  <c r="AK22" i="145"/>
  <c r="AK42" i="145" s="1"/>
  <c r="AK22" i="126"/>
  <c r="AK42" i="126" s="1"/>
  <c r="AK21" i="144" s="1"/>
  <c r="AK22" i="80"/>
  <c r="AK42" i="80" s="1"/>
  <c r="BE11" i="166"/>
  <c r="BE31" i="166" s="1"/>
  <c r="BE11" i="163"/>
  <c r="BE31" i="163" s="1"/>
  <c r="BE10" i="165" s="1"/>
  <c r="BE11" i="164"/>
  <c r="BE31" i="164" s="1"/>
  <c r="BE11" i="145"/>
  <c r="BE31" i="145" s="1"/>
  <c r="BE11" i="126"/>
  <c r="BE31" i="126" s="1"/>
  <c r="BE10" i="144" s="1"/>
  <c r="BE11" i="80"/>
  <c r="BE31" i="80" s="1"/>
  <c r="BE22" i="166"/>
  <c r="BE42" i="166" s="1"/>
  <c r="BE22" i="163"/>
  <c r="BE42" i="163" s="1"/>
  <c r="BE21" i="165" s="1"/>
  <c r="BE22" i="164"/>
  <c r="BE42" i="164" s="1"/>
  <c r="BE22" i="145"/>
  <c r="BE42" i="145" s="1"/>
  <c r="BE22" i="126"/>
  <c r="BE42" i="126" s="1"/>
  <c r="BE21" i="144" s="1"/>
  <c r="BE22" i="80"/>
  <c r="BE42" i="80" s="1"/>
  <c r="AN11" i="166"/>
  <c r="AN31" i="166" s="1"/>
  <c r="AN11" i="163"/>
  <c r="AN31" i="163" s="1"/>
  <c r="AN10" i="165" s="1"/>
  <c r="AN11" i="164"/>
  <c r="AN31" i="164" s="1"/>
  <c r="AN11" i="145"/>
  <c r="AN31" i="145" s="1"/>
  <c r="AN11" i="126"/>
  <c r="AN31" i="126" s="1"/>
  <c r="AN10" i="144" s="1"/>
  <c r="AN11" i="80"/>
  <c r="AN31" i="80" s="1"/>
  <c r="AU20" i="166"/>
  <c r="AU40" i="166" s="1"/>
  <c r="AU20" i="163"/>
  <c r="AU40" i="163" s="1"/>
  <c r="AU19" i="165" s="1"/>
  <c r="AU20" i="145"/>
  <c r="AU40" i="145" s="1"/>
  <c r="AU20" i="126"/>
  <c r="AU40" i="126" s="1"/>
  <c r="AU19" i="144" s="1"/>
  <c r="AU20" i="164"/>
  <c r="AU40" i="164" s="1"/>
  <c r="AU20" i="80"/>
  <c r="AU40" i="80" s="1"/>
  <c r="AS20" i="166"/>
  <c r="AS40" i="166" s="1"/>
  <c r="AS20" i="163"/>
  <c r="AS40" i="163" s="1"/>
  <c r="AS19" i="165" s="1"/>
  <c r="AS20" i="164"/>
  <c r="AS40" i="164" s="1"/>
  <c r="AS20" i="145"/>
  <c r="AS40" i="145" s="1"/>
  <c r="AS20" i="126"/>
  <c r="AS40" i="126" s="1"/>
  <c r="AS19" i="144" s="1"/>
  <c r="AS20" i="80"/>
  <c r="AS40" i="80" s="1"/>
  <c r="S17" i="166"/>
  <c r="S37" i="166" s="1"/>
  <c r="S17" i="163"/>
  <c r="S37" i="163" s="1"/>
  <c r="S16" i="165" s="1"/>
  <c r="S17" i="164"/>
  <c r="S37" i="164" s="1"/>
  <c r="S17" i="145"/>
  <c r="S37" i="145" s="1"/>
  <c r="S17" i="126"/>
  <c r="S37" i="126" s="1"/>
  <c r="S16" i="144" s="1"/>
  <c r="S17" i="80"/>
  <c r="S37" i="80" s="1"/>
  <c r="S17" i="97"/>
  <c r="AT20" i="166"/>
  <c r="AT40" i="166" s="1"/>
  <c r="AT20" i="163"/>
  <c r="AT40" i="163" s="1"/>
  <c r="AT19" i="165" s="1"/>
  <c r="AT20" i="164"/>
  <c r="AT40" i="164" s="1"/>
  <c r="AT20" i="145"/>
  <c r="AT40" i="145" s="1"/>
  <c r="AT20" i="80"/>
  <c r="AT40" i="80" s="1"/>
  <c r="AT20" i="126"/>
  <c r="AT40" i="126" s="1"/>
  <c r="AT19" i="144" s="1"/>
  <c r="S16" i="190"/>
  <c r="S36" i="190" s="1"/>
  <c r="S36" i="97"/>
  <c r="BC14" i="166"/>
  <c r="BC34" i="166" s="1"/>
  <c r="BC14" i="163"/>
  <c r="BC34" i="163" s="1"/>
  <c r="BC13" i="165" s="1"/>
  <c r="BC14" i="164"/>
  <c r="BC34" i="164" s="1"/>
  <c r="BC14" i="126"/>
  <c r="BC34" i="126" s="1"/>
  <c r="BC13" i="144" s="1"/>
  <c r="BC14" i="145"/>
  <c r="BC34" i="145" s="1"/>
  <c r="BC14" i="80"/>
  <c r="BC34" i="80" s="1"/>
  <c r="AQ14" i="166"/>
  <c r="AQ34" i="166" s="1"/>
  <c r="AQ14" i="163"/>
  <c r="AQ34" i="163" s="1"/>
  <c r="AQ13" i="165" s="1"/>
  <c r="AQ14" i="164"/>
  <c r="AQ34" i="164" s="1"/>
  <c r="AQ14" i="126"/>
  <c r="AQ34" i="126" s="1"/>
  <c r="AQ13" i="144" s="1"/>
  <c r="AQ14" i="145"/>
  <c r="AQ34" i="145" s="1"/>
  <c r="AQ14" i="80"/>
  <c r="AQ34" i="80" s="1"/>
  <c r="AP22" i="166"/>
  <c r="AP42" i="166" s="1"/>
  <c r="AP22" i="163"/>
  <c r="AP42" i="163" s="1"/>
  <c r="AP21" i="165" s="1"/>
  <c r="AP22" i="164"/>
  <c r="AP42" i="164" s="1"/>
  <c r="AP22" i="126"/>
  <c r="AP42" i="126" s="1"/>
  <c r="AP21" i="144" s="1"/>
  <c r="AP22" i="145"/>
  <c r="AP42" i="145" s="1"/>
  <c r="AP22" i="80"/>
  <c r="AP42" i="80" s="1"/>
  <c r="AP14" i="166"/>
  <c r="AP34" i="166" s="1"/>
  <c r="AP14" i="163"/>
  <c r="AP34" i="163" s="1"/>
  <c r="AP13" i="165" s="1"/>
  <c r="AP14" i="164"/>
  <c r="AP34" i="164" s="1"/>
  <c r="AP14" i="145"/>
  <c r="AP34" i="145" s="1"/>
  <c r="AP14" i="126"/>
  <c r="AP34" i="126" s="1"/>
  <c r="AP13" i="144" s="1"/>
  <c r="AP14" i="80"/>
  <c r="AP34" i="80" s="1"/>
  <c r="AO11" i="166"/>
  <c r="AO31" i="166" s="1"/>
  <c r="AO11" i="163"/>
  <c r="AO31" i="163" s="1"/>
  <c r="AO10" i="165" s="1"/>
  <c r="AO11" i="164"/>
  <c r="AO31" i="164" s="1"/>
  <c r="AO11" i="145"/>
  <c r="AO31" i="145" s="1"/>
  <c r="AO11" i="126"/>
  <c r="AO31" i="126" s="1"/>
  <c r="AO10" i="144" s="1"/>
  <c r="AO11" i="80"/>
  <c r="AO31" i="80" s="1"/>
  <c r="AY14" i="166"/>
  <c r="AY34" i="166" s="1"/>
  <c r="AY14" i="163"/>
  <c r="AY34" i="163" s="1"/>
  <c r="AY13" i="165" s="1"/>
  <c r="AY14" i="164"/>
  <c r="AY34" i="164" s="1"/>
  <c r="AY14" i="145"/>
  <c r="AY34" i="145" s="1"/>
  <c r="AY14" i="126"/>
  <c r="AY34" i="126" s="1"/>
  <c r="AY13" i="144" s="1"/>
  <c r="AY14" i="80"/>
  <c r="AY34" i="80" s="1"/>
  <c r="AX22" i="166"/>
  <c r="AX42" i="166" s="1"/>
  <c r="AX22" i="163"/>
  <c r="AX42" i="163" s="1"/>
  <c r="AX21" i="165" s="1"/>
  <c r="AX22" i="164"/>
  <c r="AX42" i="164" s="1"/>
  <c r="AX22" i="145"/>
  <c r="AX42" i="145" s="1"/>
  <c r="AX22" i="126"/>
  <c r="AX42" i="126" s="1"/>
  <c r="AX21" i="144" s="1"/>
  <c r="AX22" i="80"/>
  <c r="AX42" i="80" s="1"/>
  <c r="AT22" i="166"/>
  <c r="AT42" i="166" s="1"/>
  <c r="AT22" i="163"/>
  <c r="AT42" i="163" s="1"/>
  <c r="AT21" i="165" s="1"/>
  <c r="AT22" i="164"/>
  <c r="AT42" i="164" s="1"/>
  <c r="AT22" i="126"/>
  <c r="AT42" i="126" s="1"/>
  <c r="AT21" i="144" s="1"/>
  <c r="AT22" i="145"/>
  <c r="AT42" i="145" s="1"/>
  <c r="AT22" i="80"/>
  <c r="AT42" i="80" s="1"/>
  <c r="AX14" i="166"/>
  <c r="AX34" i="166" s="1"/>
  <c r="AX14" i="163"/>
  <c r="AX34" i="163" s="1"/>
  <c r="AX13" i="165" s="1"/>
  <c r="AX14" i="164"/>
  <c r="AX34" i="164" s="1"/>
  <c r="AX14" i="145"/>
  <c r="AX34" i="145" s="1"/>
  <c r="AX14" i="126"/>
  <c r="AX34" i="126" s="1"/>
  <c r="AX13" i="144" s="1"/>
  <c r="AX14" i="80"/>
  <c r="AX34" i="80" s="1"/>
  <c r="AT17" i="166"/>
  <c r="AT37" i="166" s="1"/>
  <c r="AT17" i="163"/>
  <c r="AT37" i="163" s="1"/>
  <c r="AT16" i="165" s="1"/>
  <c r="AT17" i="164"/>
  <c r="AT37" i="164" s="1"/>
  <c r="AT17" i="145"/>
  <c r="AT37" i="145" s="1"/>
  <c r="AT17" i="80"/>
  <c r="AT37" i="80" s="1"/>
  <c r="AT17" i="126"/>
  <c r="AT37" i="126" s="1"/>
  <c r="AT16" i="144" s="1"/>
  <c r="AK14" i="166"/>
  <c r="AK34" i="166" s="1"/>
  <c r="AK14" i="163"/>
  <c r="AK34" i="163" s="1"/>
  <c r="AK13" i="165" s="1"/>
  <c r="AK14" i="164"/>
  <c r="AK34" i="164" s="1"/>
  <c r="AK14" i="145"/>
  <c r="AK34" i="145" s="1"/>
  <c r="AK14" i="126"/>
  <c r="AK34" i="126" s="1"/>
  <c r="AK13" i="144" s="1"/>
  <c r="AK14" i="80"/>
  <c r="AK34" i="80" s="1"/>
  <c r="BF17" i="166"/>
  <c r="BF37" i="166" s="1"/>
  <c r="BF17" i="163"/>
  <c r="BF37" i="163" s="1"/>
  <c r="BF16" i="165" s="1"/>
  <c r="BF17" i="164"/>
  <c r="BF37" i="164" s="1"/>
  <c r="BF17" i="145"/>
  <c r="BF37" i="145" s="1"/>
  <c r="BF17" i="126"/>
  <c r="BF37" i="126" s="1"/>
  <c r="BF16" i="144" s="1"/>
  <c r="BF17" i="80"/>
  <c r="BF37" i="80" s="1"/>
  <c r="AT14" i="166"/>
  <c r="AT34" i="166" s="1"/>
  <c r="AT14" i="163"/>
  <c r="AT34" i="163" s="1"/>
  <c r="AT13" i="165" s="1"/>
  <c r="AT14" i="145"/>
  <c r="AT34" i="145" s="1"/>
  <c r="AT14" i="164"/>
  <c r="AT34" i="164" s="1"/>
  <c r="AT14" i="126"/>
  <c r="AT34" i="126" s="1"/>
  <c r="AT13" i="144" s="1"/>
  <c r="AT14" i="80"/>
  <c r="AT34" i="80" s="1"/>
  <c r="AS22" i="166"/>
  <c r="AS42" i="166" s="1"/>
  <c r="AS22" i="163"/>
  <c r="AS42" i="163" s="1"/>
  <c r="AS21" i="165" s="1"/>
  <c r="AS22" i="164"/>
  <c r="AS42" i="164" s="1"/>
  <c r="AS22" i="145"/>
  <c r="AS42" i="145" s="1"/>
  <c r="AS22" i="126"/>
  <c r="AS42" i="126" s="1"/>
  <c r="AS21" i="144" s="1"/>
  <c r="AS22" i="80"/>
  <c r="AS42" i="80" s="1"/>
  <c r="AT11" i="166"/>
  <c r="AT31" i="166" s="1"/>
  <c r="AT11" i="163"/>
  <c r="AT31" i="163" s="1"/>
  <c r="AT10" i="165" s="1"/>
  <c r="AT11" i="145"/>
  <c r="AT31" i="145" s="1"/>
  <c r="AT11" i="164"/>
  <c r="AT31" i="164" s="1"/>
  <c r="AT11" i="80"/>
  <c r="AT31" i="80" s="1"/>
  <c r="AT11" i="126"/>
  <c r="AT31" i="126" s="1"/>
  <c r="AT10" i="144" s="1"/>
  <c r="AZ22" i="166"/>
  <c r="AZ42" i="166" s="1"/>
  <c r="AZ22" i="163"/>
  <c r="AZ42" i="163" s="1"/>
  <c r="AZ21" i="165" s="1"/>
  <c r="AZ22" i="164"/>
  <c r="AZ42" i="164" s="1"/>
  <c r="AZ22" i="145"/>
  <c r="AZ42" i="145" s="1"/>
  <c r="AZ22" i="126"/>
  <c r="AZ42" i="126" s="1"/>
  <c r="AZ21" i="144" s="1"/>
  <c r="AZ22" i="80"/>
  <c r="AZ42" i="80" s="1"/>
  <c r="AQ11" i="166"/>
  <c r="AQ31" i="166" s="1"/>
  <c r="AQ11" i="163"/>
  <c r="AQ31" i="163" s="1"/>
  <c r="AQ10" i="165" s="1"/>
  <c r="AQ11" i="164"/>
  <c r="AQ31" i="164" s="1"/>
  <c r="AQ11" i="126"/>
  <c r="AQ31" i="126" s="1"/>
  <c r="AQ10" i="144" s="1"/>
  <c r="AQ11" i="145"/>
  <c r="AQ31" i="145" s="1"/>
  <c r="AQ11" i="80"/>
  <c r="AQ31" i="80" s="1"/>
  <c r="BA14" i="166"/>
  <c r="BA34" i="166" s="1"/>
  <c r="BA14" i="163"/>
  <c r="BA34" i="163" s="1"/>
  <c r="BA13" i="165" s="1"/>
  <c r="BA14" i="164"/>
  <c r="BA34" i="164" s="1"/>
  <c r="BA14" i="145"/>
  <c r="BA34" i="145" s="1"/>
  <c r="BA14" i="126"/>
  <c r="BA34" i="126" s="1"/>
  <c r="BA13" i="144" s="1"/>
  <c r="BA14" i="80"/>
  <c r="BA34" i="80" s="1"/>
  <c r="AN20" i="166"/>
  <c r="AN40" i="166" s="1"/>
  <c r="AN20" i="163"/>
  <c r="AN40" i="163" s="1"/>
  <c r="AN19" i="165" s="1"/>
  <c r="AN20" i="164"/>
  <c r="AN40" i="164" s="1"/>
  <c r="AN20" i="145"/>
  <c r="AN40" i="145" s="1"/>
  <c r="AN20" i="126"/>
  <c r="AN40" i="126" s="1"/>
  <c r="AN19" i="144" s="1"/>
  <c r="AN20" i="80"/>
  <c r="AN40" i="80" s="1"/>
  <c r="AV11" i="166"/>
  <c r="AV31" i="166" s="1"/>
  <c r="AV11" i="163"/>
  <c r="AV31" i="163" s="1"/>
  <c r="AV10" i="165" s="1"/>
  <c r="AV11" i="164"/>
  <c r="AV31" i="164" s="1"/>
  <c r="AV11" i="145"/>
  <c r="AV31" i="145" s="1"/>
  <c r="AV11" i="126"/>
  <c r="AV31" i="126" s="1"/>
  <c r="AV10" i="144" s="1"/>
  <c r="AV11" i="80"/>
  <c r="AV31" i="80" s="1"/>
  <c r="AS17" i="166"/>
  <c r="AS37" i="166" s="1"/>
  <c r="AS17" i="163"/>
  <c r="AS37" i="163" s="1"/>
  <c r="AS16" i="165" s="1"/>
  <c r="AS17" i="164"/>
  <c r="AS37" i="164" s="1"/>
  <c r="AS17" i="145"/>
  <c r="AS37" i="145" s="1"/>
  <c r="AS17" i="126"/>
  <c r="AS37" i="126" s="1"/>
  <c r="AS16" i="144" s="1"/>
  <c r="AS17" i="80"/>
  <c r="AS37" i="80" s="1"/>
  <c r="AR14" i="166"/>
  <c r="AR34" i="166" s="1"/>
  <c r="AR14" i="163"/>
  <c r="AR34" i="163" s="1"/>
  <c r="AR13" i="165" s="1"/>
  <c r="AR14" i="164"/>
  <c r="AR34" i="164" s="1"/>
  <c r="AR14" i="145"/>
  <c r="AR34" i="145" s="1"/>
  <c r="AR14" i="126"/>
  <c r="AR34" i="126" s="1"/>
  <c r="AR13" i="144" s="1"/>
  <c r="AR14" i="80"/>
  <c r="AR34" i="80" s="1"/>
  <c r="BF11" i="166"/>
  <c r="BF31" i="166" s="1"/>
  <c r="BF11" i="163"/>
  <c r="BF31" i="163" s="1"/>
  <c r="BF10" i="165" s="1"/>
  <c r="BF11" i="164"/>
  <c r="BF31" i="164" s="1"/>
  <c r="BF11" i="145"/>
  <c r="BF31" i="145" s="1"/>
  <c r="BF11" i="126"/>
  <c r="BF31" i="126" s="1"/>
  <c r="BF10" i="144" s="1"/>
  <c r="BF11" i="80"/>
  <c r="BF31" i="80" s="1"/>
  <c r="AK11" i="166"/>
  <c r="AK31" i="166" s="1"/>
  <c r="AK11" i="163"/>
  <c r="AK31" i="163" s="1"/>
  <c r="AK10" i="165" s="1"/>
  <c r="AK11" i="164"/>
  <c r="AK31" i="164" s="1"/>
  <c r="AK11" i="145"/>
  <c r="AK31" i="145" s="1"/>
  <c r="AK11" i="126"/>
  <c r="AK31" i="126" s="1"/>
  <c r="AK10" i="144" s="1"/>
  <c r="AK11" i="80"/>
  <c r="AK31" i="80" s="1"/>
  <c r="AO14" i="166"/>
  <c r="AO34" i="166" s="1"/>
  <c r="AO14" i="163"/>
  <c r="AO34" i="163" s="1"/>
  <c r="AO13" i="165" s="1"/>
  <c r="AO14" i="164"/>
  <c r="AO34" i="164" s="1"/>
  <c r="AO14" i="145"/>
  <c r="AO34" i="145" s="1"/>
  <c r="AO14" i="126"/>
  <c r="AO34" i="126" s="1"/>
  <c r="AO13" i="144" s="1"/>
  <c r="AO14" i="80"/>
  <c r="AO34" i="80" s="1"/>
  <c r="BA17" i="166"/>
  <c r="BA37" i="166" s="1"/>
  <c r="BA17" i="163"/>
  <c r="BA37" i="163" s="1"/>
  <c r="BA16" i="165" s="1"/>
  <c r="BA17" i="164"/>
  <c r="BA37" i="164" s="1"/>
  <c r="BA17" i="145"/>
  <c r="BA37" i="145" s="1"/>
  <c r="BA17" i="126"/>
  <c r="BA37" i="126" s="1"/>
  <c r="BA16" i="144" s="1"/>
  <c r="BA17" i="80"/>
  <c r="BA37" i="80" s="1"/>
  <c r="AL17" i="166"/>
  <c r="AL37" i="166" s="1"/>
  <c r="AL17" i="163"/>
  <c r="AL37" i="163" s="1"/>
  <c r="AL16" i="165" s="1"/>
  <c r="AL17" i="164"/>
  <c r="AL37" i="164" s="1"/>
  <c r="AL17" i="126"/>
  <c r="AL37" i="126" s="1"/>
  <c r="AL16" i="144" s="1"/>
  <c r="AL17" i="80"/>
  <c r="AL37" i="80" s="1"/>
  <c r="AL17" i="145"/>
  <c r="AL37" i="145" s="1"/>
  <c r="AP17" i="166"/>
  <c r="AP37" i="166" s="1"/>
  <c r="AP17" i="163"/>
  <c r="AP37" i="163" s="1"/>
  <c r="AP16" i="165" s="1"/>
  <c r="AP17" i="164"/>
  <c r="AP37" i="164" s="1"/>
  <c r="AP17" i="145"/>
  <c r="AP37" i="145" s="1"/>
  <c r="AP17" i="126"/>
  <c r="AP37" i="126" s="1"/>
  <c r="AP16" i="144" s="1"/>
  <c r="AP17" i="80"/>
  <c r="AP37" i="80" s="1"/>
  <c r="AZ14" i="166"/>
  <c r="AZ34" i="166" s="1"/>
  <c r="AZ14" i="163"/>
  <c r="AZ34" i="163" s="1"/>
  <c r="AZ13" i="165" s="1"/>
  <c r="AZ14" i="164"/>
  <c r="AZ34" i="164" s="1"/>
  <c r="AZ14" i="145"/>
  <c r="AZ34" i="145" s="1"/>
  <c r="AZ14" i="126"/>
  <c r="AZ34" i="126" s="1"/>
  <c r="AZ13" i="144" s="1"/>
  <c r="AZ14" i="80"/>
  <c r="AZ34" i="80" s="1"/>
  <c r="AW22" i="166"/>
  <c r="AW42" i="166" s="1"/>
  <c r="AW22" i="163"/>
  <c r="AW42" i="163" s="1"/>
  <c r="AW21" i="165" s="1"/>
  <c r="AW22" i="164"/>
  <c r="AW42" i="164" s="1"/>
  <c r="AW22" i="145"/>
  <c r="AW42" i="145" s="1"/>
  <c r="AW22" i="126"/>
  <c r="AW42" i="126" s="1"/>
  <c r="AW21" i="144" s="1"/>
  <c r="AW22" i="80"/>
  <c r="AW42" i="80" s="1"/>
  <c r="BA22" i="166"/>
  <c r="BA42" i="166" s="1"/>
  <c r="BA22" i="163"/>
  <c r="BA42" i="163" s="1"/>
  <c r="BA21" i="165" s="1"/>
  <c r="BA22" i="164"/>
  <c r="BA42" i="164" s="1"/>
  <c r="BA22" i="145"/>
  <c r="BA42" i="145" s="1"/>
  <c r="BA22" i="126"/>
  <c r="BA42" i="126" s="1"/>
  <c r="BA21" i="144" s="1"/>
  <c r="BA22" i="80"/>
  <c r="BA42" i="80" s="1"/>
  <c r="BF20" i="166"/>
  <c r="BF40" i="166" s="1"/>
  <c r="BF20" i="163"/>
  <c r="BF40" i="163" s="1"/>
  <c r="BF19" i="165" s="1"/>
  <c r="BF20" i="164"/>
  <c r="BF40" i="164" s="1"/>
  <c r="BF20" i="145"/>
  <c r="BF40" i="145" s="1"/>
  <c r="BF20" i="126"/>
  <c r="BF40" i="126" s="1"/>
  <c r="BF19" i="144" s="1"/>
  <c r="BF20" i="80"/>
  <c r="BF40" i="80" s="1"/>
  <c r="BF22" i="166"/>
  <c r="BF42" i="166" s="1"/>
  <c r="BF22" i="163"/>
  <c r="BF42" i="163" s="1"/>
  <c r="BF21" i="165" s="1"/>
  <c r="BF22" i="164"/>
  <c r="BF42" i="164" s="1"/>
  <c r="BF22" i="126"/>
  <c r="BF42" i="126" s="1"/>
  <c r="BF21" i="144" s="1"/>
  <c r="BF22" i="145"/>
  <c r="BF42" i="145" s="1"/>
  <c r="BF22" i="80"/>
  <c r="BF42" i="80" s="1"/>
  <c r="BD22" i="166"/>
  <c r="BD42" i="166" s="1"/>
  <c r="BD22" i="163"/>
  <c r="BD42" i="163" s="1"/>
  <c r="BD21" i="165" s="1"/>
  <c r="BD22" i="164"/>
  <c r="BD42" i="164" s="1"/>
  <c r="BD22" i="145"/>
  <c r="BD42" i="145" s="1"/>
  <c r="BD22" i="126"/>
  <c r="BD42" i="126" s="1"/>
  <c r="BD21" i="144" s="1"/>
  <c r="BD22" i="80"/>
  <c r="BD42" i="80" s="1"/>
  <c r="AK16" i="54"/>
  <c r="L37" i="152" l="1"/>
  <c r="L17" i="156"/>
  <c r="L37" i="156" s="1"/>
  <c r="S17" i="190"/>
  <c r="S37" i="190" s="1"/>
  <c r="S37" i="97"/>
  <c r="AK16" i="166"/>
  <c r="AK36" i="166" s="1"/>
  <c r="AK16" i="163"/>
  <c r="AK36" i="163" s="1"/>
  <c r="AK15" i="165" s="1"/>
  <c r="AK16" i="164"/>
  <c r="AK36" i="164" s="1"/>
  <c r="AK16" i="145"/>
  <c r="AK36" i="145" s="1"/>
  <c r="AK16" i="126"/>
  <c r="AK36" i="126" s="1"/>
  <c r="AK15" i="144" s="1"/>
  <c r="AK16" i="80"/>
  <c r="AK36" i="80" s="1"/>
  <c r="AK17" i="54"/>
  <c r="D7" i="154"/>
  <c r="B7" i="154"/>
  <c r="B7" i="152" l="1"/>
  <c r="B7" i="153"/>
  <c r="D7" i="152"/>
  <c r="D7" i="153"/>
  <c r="D27" i="153" s="1"/>
  <c r="D7" i="155" s="1"/>
  <c r="K7" i="166"/>
  <c r="K27" i="166" s="1"/>
  <c r="K7" i="163"/>
  <c r="K27" i="163" s="1"/>
  <c r="K6" i="165" s="1"/>
  <c r="K7" i="164"/>
  <c r="K27" i="164" s="1"/>
  <c r="K7" i="126"/>
  <c r="K27" i="126" s="1"/>
  <c r="K6" i="144" s="1"/>
  <c r="K7" i="80"/>
  <c r="K27" i="80" s="1"/>
  <c r="K7" i="97"/>
  <c r="K7" i="145"/>
  <c r="K27" i="145" s="1"/>
  <c r="AK17" i="166"/>
  <c r="AK37" i="166" s="1"/>
  <c r="AK17" i="163"/>
  <c r="AK37" i="163" s="1"/>
  <c r="AK16" i="165" s="1"/>
  <c r="AK17" i="164"/>
  <c r="AK37" i="164" s="1"/>
  <c r="AK17" i="145"/>
  <c r="AK37" i="145" s="1"/>
  <c r="AK17" i="126"/>
  <c r="AK37" i="126" s="1"/>
  <c r="AK16" i="144" s="1"/>
  <c r="AK17" i="80"/>
  <c r="AK37" i="80" s="1"/>
  <c r="I7" i="166"/>
  <c r="I27" i="166" s="1"/>
  <c r="I7" i="164"/>
  <c r="I27" i="164" s="1"/>
  <c r="I7" i="145"/>
  <c r="I27" i="145" s="1"/>
  <c r="I7" i="163"/>
  <c r="I27" i="163" s="1"/>
  <c r="I6" i="165" s="1"/>
  <c r="I7" i="126"/>
  <c r="I27" i="126" s="1"/>
  <c r="I6" i="144" s="1"/>
  <c r="I7" i="80"/>
  <c r="I27" i="80" s="1"/>
  <c r="I7" i="97"/>
  <c r="I8" i="54"/>
  <c r="B8" i="154" s="1"/>
  <c r="K10" i="54"/>
  <c r="D10" i="154" s="1"/>
  <c r="K13" i="54"/>
  <c r="D13" i="154" s="1"/>
  <c r="I13" i="54"/>
  <c r="B13" i="154" s="1"/>
  <c r="K19" i="54"/>
  <c r="D19" i="154" s="1"/>
  <c r="K8" i="54"/>
  <c r="D8" i="154" s="1"/>
  <c r="I10" i="54"/>
  <c r="B10" i="154" s="1"/>
  <c r="I19" i="54"/>
  <c r="B19" i="154" s="1"/>
  <c r="D19" i="152" l="1"/>
  <c r="D19" i="153"/>
  <c r="D39" i="153" s="1"/>
  <c r="D19" i="155" s="1"/>
  <c r="B13" i="152"/>
  <c r="B13" i="153"/>
  <c r="B10" i="152"/>
  <c r="B10" i="153"/>
  <c r="D13" i="152"/>
  <c r="D13" i="153"/>
  <c r="D33" i="153" s="1"/>
  <c r="D13" i="155" s="1"/>
  <c r="B8" i="152"/>
  <c r="B8" i="153"/>
  <c r="B19" i="152"/>
  <c r="B19" i="153"/>
  <c r="D7" i="156"/>
  <c r="D27" i="156" s="1"/>
  <c r="D27" i="152"/>
  <c r="D8" i="152"/>
  <c r="D8" i="153"/>
  <c r="D28" i="153" s="1"/>
  <c r="D8" i="155" s="1"/>
  <c r="D10" i="152"/>
  <c r="D10" i="153"/>
  <c r="D30" i="153" s="1"/>
  <c r="D10" i="155" s="1"/>
  <c r="I19" i="166"/>
  <c r="I39" i="166" s="1"/>
  <c r="I19" i="164"/>
  <c r="I39" i="164" s="1"/>
  <c r="I19" i="163"/>
  <c r="I39" i="163" s="1"/>
  <c r="I18" i="165" s="1"/>
  <c r="I19" i="145"/>
  <c r="I39" i="145" s="1"/>
  <c r="I19" i="126"/>
  <c r="I39" i="126" s="1"/>
  <c r="I18" i="144" s="1"/>
  <c r="I19" i="80"/>
  <c r="I39" i="80" s="1"/>
  <c r="I19" i="97"/>
  <c r="I27" i="97"/>
  <c r="I7" i="190"/>
  <c r="I27" i="190" s="1"/>
  <c r="K7" i="190"/>
  <c r="K27" i="190" s="1"/>
  <c r="K27" i="97"/>
  <c r="K19" i="166"/>
  <c r="K39" i="166" s="1"/>
  <c r="K19" i="163"/>
  <c r="K39" i="163" s="1"/>
  <c r="K18" i="165" s="1"/>
  <c r="K19" i="164"/>
  <c r="K39" i="164" s="1"/>
  <c r="K19" i="145"/>
  <c r="K39" i="145" s="1"/>
  <c r="K19" i="126"/>
  <c r="K39" i="126" s="1"/>
  <c r="K18" i="144" s="1"/>
  <c r="K19" i="80"/>
  <c r="K39" i="80" s="1"/>
  <c r="K19" i="97"/>
  <c r="I13" i="166"/>
  <c r="I33" i="166" s="1"/>
  <c r="I13" i="164"/>
  <c r="I33" i="164" s="1"/>
  <c r="I13" i="163"/>
  <c r="I33" i="163" s="1"/>
  <c r="I12" i="165" s="1"/>
  <c r="I13" i="145"/>
  <c r="I33" i="145" s="1"/>
  <c r="I13" i="126"/>
  <c r="I33" i="126" s="1"/>
  <c r="I12" i="144" s="1"/>
  <c r="I13" i="80"/>
  <c r="I33" i="80" s="1"/>
  <c r="I13" i="97"/>
  <c r="K13" i="166"/>
  <c r="K33" i="166" s="1"/>
  <c r="K13" i="163"/>
  <c r="K33" i="163" s="1"/>
  <c r="K12" i="165" s="1"/>
  <c r="K13" i="164"/>
  <c r="K33" i="164" s="1"/>
  <c r="K13" i="126"/>
  <c r="K33" i="126" s="1"/>
  <c r="K12" i="144" s="1"/>
  <c r="K13" i="145"/>
  <c r="K33" i="145" s="1"/>
  <c r="K13" i="80"/>
  <c r="K33" i="80" s="1"/>
  <c r="K13" i="97"/>
  <c r="I8" i="166"/>
  <c r="I28" i="166" s="1"/>
  <c r="I8" i="163"/>
  <c r="I28" i="163" s="1"/>
  <c r="I7" i="165" s="1"/>
  <c r="I8" i="164"/>
  <c r="I28" i="164" s="1"/>
  <c r="I8" i="145"/>
  <c r="I28" i="145" s="1"/>
  <c r="I8" i="126"/>
  <c r="I28" i="126" s="1"/>
  <c r="I7" i="144" s="1"/>
  <c r="I8" i="80"/>
  <c r="I28" i="80" s="1"/>
  <c r="I8" i="97"/>
  <c r="I10" i="166"/>
  <c r="I30" i="166" s="1"/>
  <c r="I10" i="164"/>
  <c r="I30" i="164" s="1"/>
  <c r="I10" i="145"/>
  <c r="I30" i="145" s="1"/>
  <c r="I10" i="163"/>
  <c r="I30" i="163" s="1"/>
  <c r="I9" i="165" s="1"/>
  <c r="I10" i="126"/>
  <c r="I30" i="126" s="1"/>
  <c r="I9" i="144" s="1"/>
  <c r="I10" i="97"/>
  <c r="I10" i="80"/>
  <c r="I30" i="80" s="1"/>
  <c r="K8" i="166"/>
  <c r="K28" i="166" s="1"/>
  <c r="K8" i="163"/>
  <c r="K28" i="163" s="1"/>
  <c r="K7" i="165" s="1"/>
  <c r="K8" i="164"/>
  <c r="K28" i="164" s="1"/>
  <c r="K8" i="126"/>
  <c r="K28" i="126" s="1"/>
  <c r="K7" i="144" s="1"/>
  <c r="K8" i="145"/>
  <c r="K28" i="145" s="1"/>
  <c r="K8" i="80"/>
  <c r="K28" i="80" s="1"/>
  <c r="K8" i="97"/>
  <c r="K10" i="166"/>
  <c r="K30" i="166" s="1"/>
  <c r="K10" i="163"/>
  <c r="K30" i="163" s="1"/>
  <c r="K9" i="165" s="1"/>
  <c r="K10" i="164"/>
  <c r="K30" i="164" s="1"/>
  <c r="K10" i="126"/>
  <c r="K30" i="126" s="1"/>
  <c r="K9" i="144" s="1"/>
  <c r="K10" i="80"/>
  <c r="K30" i="80" s="1"/>
  <c r="K10" i="145"/>
  <c r="K30" i="145" s="1"/>
  <c r="K10" i="97"/>
  <c r="K22" i="54"/>
  <c r="D22" i="154" s="1"/>
  <c r="I11" i="54"/>
  <c r="B11" i="154" s="1"/>
  <c r="K20" i="54"/>
  <c r="D20" i="154" s="1"/>
  <c r="K11" i="54"/>
  <c r="D11" i="154" s="1"/>
  <c r="I20" i="54"/>
  <c r="B20" i="154" s="1"/>
  <c r="I14" i="54"/>
  <c r="B14" i="154" s="1"/>
  <c r="K14" i="54"/>
  <c r="D14" i="154" s="1"/>
  <c r="I22" i="54"/>
  <c r="B22" i="154" s="1"/>
  <c r="B11" i="152" l="1"/>
  <c r="B11" i="153"/>
  <c r="D22" i="152"/>
  <c r="D22" i="153"/>
  <c r="D42" i="153" s="1"/>
  <c r="D22" i="155" s="1"/>
  <c r="D28" i="152"/>
  <c r="D8" i="156"/>
  <c r="D28" i="156" s="1"/>
  <c r="D13" i="156"/>
  <c r="D33" i="156" s="1"/>
  <c r="D33" i="152"/>
  <c r="B22" i="152"/>
  <c r="B22" i="153"/>
  <c r="D11" i="152"/>
  <c r="D11" i="153"/>
  <c r="D31" i="153" s="1"/>
  <c r="D11" i="155" s="1"/>
  <c r="B14" i="152"/>
  <c r="B14" i="153"/>
  <c r="B20" i="152"/>
  <c r="B20" i="153"/>
  <c r="D14" i="152"/>
  <c r="D14" i="153"/>
  <c r="D34" i="153" s="1"/>
  <c r="D14" i="155" s="1"/>
  <c r="D20" i="152"/>
  <c r="D20" i="153"/>
  <c r="D40" i="153" s="1"/>
  <c r="D20" i="155" s="1"/>
  <c r="D30" i="152"/>
  <c r="D10" i="156"/>
  <c r="D30" i="156" s="1"/>
  <c r="D39" i="152"/>
  <c r="D19" i="156"/>
  <c r="D39" i="156" s="1"/>
  <c r="I22" i="166"/>
  <c r="I42" i="166" s="1"/>
  <c r="I22" i="164"/>
  <c r="I42" i="164" s="1"/>
  <c r="I22" i="163"/>
  <c r="I42" i="163" s="1"/>
  <c r="I21" i="165" s="1"/>
  <c r="I22" i="145"/>
  <c r="I42" i="145" s="1"/>
  <c r="I22" i="126"/>
  <c r="I42" i="126" s="1"/>
  <c r="I21" i="144" s="1"/>
  <c r="I22" i="97"/>
  <c r="I22" i="80"/>
  <c r="I42" i="80" s="1"/>
  <c r="K30" i="97"/>
  <c r="K10" i="190"/>
  <c r="K30" i="190" s="1"/>
  <c r="I8" i="190"/>
  <c r="I28" i="190" s="1"/>
  <c r="I28" i="97"/>
  <c r="K19" i="190"/>
  <c r="K39" i="190" s="1"/>
  <c r="K39" i="97"/>
  <c r="K20" i="166"/>
  <c r="K40" i="166" s="1"/>
  <c r="K20" i="163"/>
  <c r="K40" i="163" s="1"/>
  <c r="K19" i="165" s="1"/>
  <c r="K20" i="164"/>
  <c r="K40" i="164" s="1"/>
  <c r="K20" i="145"/>
  <c r="K40" i="145" s="1"/>
  <c r="K20" i="126"/>
  <c r="K40" i="126" s="1"/>
  <c r="K19" i="144" s="1"/>
  <c r="K20" i="80"/>
  <c r="K40" i="80" s="1"/>
  <c r="K20" i="97"/>
  <c r="I10" i="190"/>
  <c r="I30" i="190" s="1"/>
  <c r="I30" i="97"/>
  <c r="K28" i="97"/>
  <c r="K8" i="190"/>
  <c r="K28" i="190" s="1"/>
  <c r="I39" i="97"/>
  <c r="I19" i="190"/>
  <c r="I39" i="190" s="1"/>
  <c r="K14" i="166"/>
  <c r="K34" i="166" s="1"/>
  <c r="K14" i="163"/>
  <c r="K34" i="163" s="1"/>
  <c r="K13" i="165" s="1"/>
  <c r="K14" i="164"/>
  <c r="K34" i="164" s="1"/>
  <c r="K14" i="126"/>
  <c r="K34" i="126" s="1"/>
  <c r="K13" i="144" s="1"/>
  <c r="K14" i="145"/>
  <c r="K34" i="145" s="1"/>
  <c r="K14" i="80"/>
  <c r="K34" i="80" s="1"/>
  <c r="K14" i="97"/>
  <c r="I14" i="166"/>
  <c r="I34" i="166" s="1"/>
  <c r="I14" i="163"/>
  <c r="I34" i="163" s="1"/>
  <c r="I13" i="165" s="1"/>
  <c r="I14" i="164"/>
  <c r="I34" i="164" s="1"/>
  <c r="I14" i="145"/>
  <c r="I34" i="145" s="1"/>
  <c r="I14" i="126"/>
  <c r="I34" i="126" s="1"/>
  <c r="I13" i="144" s="1"/>
  <c r="I14" i="80"/>
  <c r="I34" i="80" s="1"/>
  <c r="I14" i="97"/>
  <c r="I11" i="166"/>
  <c r="I31" i="166" s="1"/>
  <c r="I11" i="163"/>
  <c r="I31" i="163" s="1"/>
  <c r="I10" i="165" s="1"/>
  <c r="I11" i="164"/>
  <c r="I31" i="164" s="1"/>
  <c r="I11" i="145"/>
  <c r="I31" i="145" s="1"/>
  <c r="I11" i="126"/>
  <c r="I31" i="126" s="1"/>
  <c r="I10" i="144" s="1"/>
  <c r="I11" i="97"/>
  <c r="I11" i="80"/>
  <c r="I31" i="80" s="1"/>
  <c r="K11" i="166"/>
  <c r="K31" i="166" s="1"/>
  <c r="K11" i="163"/>
  <c r="K31" i="163" s="1"/>
  <c r="K10" i="165" s="1"/>
  <c r="K11" i="164"/>
  <c r="K31" i="164" s="1"/>
  <c r="K11" i="126"/>
  <c r="K31" i="126" s="1"/>
  <c r="K10" i="144" s="1"/>
  <c r="K11" i="145"/>
  <c r="K31" i="145" s="1"/>
  <c r="K11" i="80"/>
  <c r="K31" i="80" s="1"/>
  <c r="K11" i="97"/>
  <c r="K13" i="190"/>
  <c r="K33" i="190" s="1"/>
  <c r="K33" i="97"/>
  <c r="I33" i="97"/>
  <c r="I13" i="190"/>
  <c r="I33" i="190" s="1"/>
  <c r="I20" i="166"/>
  <c r="I40" i="166" s="1"/>
  <c r="I20" i="163"/>
  <c r="I40" i="163" s="1"/>
  <c r="I19" i="165" s="1"/>
  <c r="I20" i="164"/>
  <c r="I40" i="164" s="1"/>
  <c r="I20" i="145"/>
  <c r="I40" i="145" s="1"/>
  <c r="I20" i="126"/>
  <c r="I40" i="126" s="1"/>
  <c r="I19" i="144" s="1"/>
  <c r="I20" i="80"/>
  <c r="I40" i="80" s="1"/>
  <c r="I20" i="97"/>
  <c r="K22" i="166"/>
  <c r="K42" i="166" s="1"/>
  <c r="K22" i="163"/>
  <c r="K42" i="163" s="1"/>
  <c r="K21" i="165" s="1"/>
  <c r="K22" i="145"/>
  <c r="K42" i="145" s="1"/>
  <c r="K22" i="126"/>
  <c r="K42" i="126" s="1"/>
  <c r="K21" i="144" s="1"/>
  <c r="K22" i="164"/>
  <c r="K42" i="164" s="1"/>
  <c r="K22" i="80"/>
  <c r="K42" i="80" s="1"/>
  <c r="K22" i="97"/>
  <c r="I16" i="54"/>
  <c r="B16" i="154" s="1"/>
  <c r="K16" i="54"/>
  <c r="D16" i="154" s="1"/>
  <c r="E7" i="154"/>
  <c r="D16" i="152" l="1"/>
  <c r="D16" i="153"/>
  <c r="D36" i="153" s="1"/>
  <c r="D16" i="155" s="1"/>
  <c r="E7" i="152"/>
  <c r="E7" i="153"/>
  <c r="E27" i="153" s="1"/>
  <c r="E7" i="155" s="1"/>
  <c r="D40" i="152"/>
  <c r="D20" i="156"/>
  <c r="D40" i="156" s="1"/>
  <c r="D31" i="152"/>
  <c r="D11" i="156"/>
  <c r="D31" i="156" s="1"/>
  <c r="D22" i="156"/>
  <c r="D42" i="156" s="1"/>
  <c r="D42" i="152"/>
  <c r="B16" i="152"/>
  <c r="B16" i="153"/>
  <c r="D34" i="152"/>
  <c r="D14" i="156"/>
  <c r="D34" i="156" s="1"/>
  <c r="I14" i="190"/>
  <c r="I34" i="190" s="1"/>
  <c r="I34" i="97"/>
  <c r="K34" i="97"/>
  <c r="K14" i="190"/>
  <c r="K34" i="190" s="1"/>
  <c r="I31" i="97"/>
  <c r="I11" i="190"/>
  <c r="I31" i="190" s="1"/>
  <c r="I22" i="190"/>
  <c r="I42" i="190" s="1"/>
  <c r="I42" i="97"/>
  <c r="L7" i="166"/>
  <c r="L27" i="166" s="1"/>
  <c r="L7" i="163"/>
  <c r="L27" i="163" s="1"/>
  <c r="L6" i="165" s="1"/>
  <c r="L7" i="164"/>
  <c r="L27" i="164" s="1"/>
  <c r="L7" i="145"/>
  <c r="L27" i="145" s="1"/>
  <c r="L7" i="126"/>
  <c r="L27" i="126" s="1"/>
  <c r="L6" i="144" s="1"/>
  <c r="L7" i="80"/>
  <c r="L27" i="80" s="1"/>
  <c r="L7" i="97"/>
  <c r="K16" i="166"/>
  <c r="K36" i="166" s="1"/>
  <c r="K16" i="163"/>
  <c r="K36" i="163" s="1"/>
  <c r="K15" i="165" s="1"/>
  <c r="K16" i="164"/>
  <c r="K36" i="164" s="1"/>
  <c r="K16" i="145"/>
  <c r="K36" i="145" s="1"/>
  <c r="K16" i="126"/>
  <c r="K36" i="126" s="1"/>
  <c r="K15" i="144" s="1"/>
  <c r="K16" i="80"/>
  <c r="K36" i="80" s="1"/>
  <c r="K16" i="97"/>
  <c r="K40" i="97"/>
  <c r="K20" i="190"/>
  <c r="K40" i="190" s="1"/>
  <c r="C7" i="186"/>
  <c r="C27" i="186" s="1"/>
  <c r="C7" i="187" s="1"/>
  <c r="C7" i="189"/>
  <c r="C7" i="157"/>
  <c r="C7" i="166"/>
  <c r="C27" i="166" s="1"/>
  <c r="C7" i="163"/>
  <c r="C27" i="163" s="1"/>
  <c r="C6" i="165" s="1"/>
  <c r="C7" i="164"/>
  <c r="C27" i="164" s="1"/>
  <c r="C7" i="126"/>
  <c r="C27" i="126" s="1"/>
  <c r="C6" i="144" s="1"/>
  <c r="C7" i="145"/>
  <c r="C27" i="145" s="1"/>
  <c r="C7" i="80"/>
  <c r="C27" i="80" s="1"/>
  <c r="C7" i="97"/>
  <c r="K42" i="97"/>
  <c r="K22" i="190"/>
  <c r="K42" i="190" s="1"/>
  <c r="I20" i="190"/>
  <c r="I40" i="190" s="1"/>
  <c r="I40" i="97"/>
  <c r="K11" i="190"/>
  <c r="K31" i="190" s="1"/>
  <c r="K31" i="97"/>
  <c r="I16" i="166"/>
  <c r="I36" i="166" s="1"/>
  <c r="I16" i="164"/>
  <c r="I36" i="164" s="1"/>
  <c r="I16" i="163"/>
  <c r="I36" i="163" s="1"/>
  <c r="I15" i="165" s="1"/>
  <c r="I16" i="145"/>
  <c r="I36" i="145" s="1"/>
  <c r="I16" i="126"/>
  <c r="I36" i="126" s="1"/>
  <c r="I15" i="144" s="1"/>
  <c r="I16" i="97"/>
  <c r="I16" i="80"/>
  <c r="I36" i="80" s="1"/>
  <c r="K17" i="54"/>
  <c r="D17" i="154" s="1"/>
  <c r="I17" i="54"/>
  <c r="B17" i="154" s="1"/>
  <c r="L13" i="54"/>
  <c r="E13" i="154" s="1"/>
  <c r="C10" i="54"/>
  <c r="L10" i="54"/>
  <c r="E10" i="154" s="1"/>
  <c r="C13" i="54"/>
  <c r="L19" i="54"/>
  <c r="E19" i="154" s="1"/>
  <c r="L8" i="54"/>
  <c r="E8" i="154" s="1"/>
  <c r="C19" i="54"/>
  <c r="C8" i="54"/>
  <c r="A40" i="190"/>
  <c r="A39" i="190"/>
  <c r="A37" i="190"/>
  <c r="A36" i="190"/>
  <c r="A34" i="190"/>
  <c r="A33" i="190"/>
  <c r="A20" i="190"/>
  <c r="A19" i="190"/>
  <c r="A17" i="190"/>
  <c r="A16" i="190"/>
  <c r="A14" i="190"/>
  <c r="A13" i="190"/>
  <c r="A40" i="97"/>
  <c r="A39" i="97"/>
  <c r="A37" i="97"/>
  <c r="A36" i="97"/>
  <c r="A34" i="97"/>
  <c r="A33" i="97"/>
  <c r="A13" i="97"/>
  <c r="A14" i="97"/>
  <c r="B17" i="152" l="1"/>
  <c r="B17" i="153"/>
  <c r="E19" i="152"/>
  <c r="E19" i="153"/>
  <c r="E39" i="153" s="1"/>
  <c r="E19" i="155" s="1"/>
  <c r="D17" i="152"/>
  <c r="D17" i="153"/>
  <c r="D37" i="153" s="1"/>
  <c r="D17" i="155" s="1"/>
  <c r="E13" i="152"/>
  <c r="E13" i="153"/>
  <c r="E33" i="153" s="1"/>
  <c r="E13" i="155" s="1"/>
  <c r="E7" i="156"/>
  <c r="E27" i="156" s="1"/>
  <c r="E27" i="152"/>
  <c r="E10" i="152"/>
  <c r="E10" i="153"/>
  <c r="E30" i="153" s="1"/>
  <c r="E10" i="155" s="1"/>
  <c r="E8" i="152"/>
  <c r="E8" i="153"/>
  <c r="E28" i="153" s="1"/>
  <c r="E8" i="155" s="1"/>
  <c r="D16" i="156"/>
  <c r="D36" i="156" s="1"/>
  <c r="D36" i="152"/>
  <c r="C19" i="186"/>
  <c r="C39" i="186" s="1"/>
  <c r="C19" i="187" s="1"/>
  <c r="C19" i="189"/>
  <c r="C19" i="157"/>
  <c r="C19" i="166"/>
  <c r="C39" i="166" s="1"/>
  <c r="C19" i="163"/>
  <c r="C39" i="163" s="1"/>
  <c r="C18" i="165" s="1"/>
  <c r="C19" i="164"/>
  <c r="C39" i="164" s="1"/>
  <c r="C19" i="145"/>
  <c r="C39" i="145" s="1"/>
  <c r="C19" i="126"/>
  <c r="C39" i="126" s="1"/>
  <c r="C18" i="144" s="1"/>
  <c r="C19" i="80"/>
  <c r="C39" i="80" s="1"/>
  <c r="C19" i="97"/>
  <c r="K36" i="97"/>
  <c r="K16" i="190"/>
  <c r="K36" i="190" s="1"/>
  <c r="L27" i="97"/>
  <c r="L7" i="190"/>
  <c r="L27" i="190" s="1"/>
  <c r="C10" i="186"/>
  <c r="C30" i="186" s="1"/>
  <c r="C10" i="187" s="1"/>
  <c r="C10" i="189"/>
  <c r="C10" i="157"/>
  <c r="C10" i="166"/>
  <c r="C30" i="166" s="1"/>
  <c r="C10" i="163"/>
  <c r="C30" i="163" s="1"/>
  <c r="C9" i="165" s="1"/>
  <c r="C10" i="164"/>
  <c r="C30" i="164" s="1"/>
  <c r="C10" i="126"/>
  <c r="C30" i="126" s="1"/>
  <c r="C9" i="144" s="1"/>
  <c r="C10" i="145"/>
  <c r="C30" i="145" s="1"/>
  <c r="C10" i="80"/>
  <c r="C30" i="80" s="1"/>
  <c r="C10" i="97"/>
  <c r="L10" i="166"/>
  <c r="L30" i="166" s="1"/>
  <c r="L10" i="163"/>
  <c r="L30" i="163" s="1"/>
  <c r="L9" i="165" s="1"/>
  <c r="L10" i="164"/>
  <c r="L30" i="164" s="1"/>
  <c r="L10" i="145"/>
  <c r="L30" i="145" s="1"/>
  <c r="L10" i="126"/>
  <c r="L30" i="126" s="1"/>
  <c r="L9" i="144" s="1"/>
  <c r="L10" i="80"/>
  <c r="L30" i="80" s="1"/>
  <c r="L10" i="97"/>
  <c r="K17" i="166"/>
  <c r="K37" i="166" s="1"/>
  <c r="K17" i="163"/>
  <c r="K37" i="163" s="1"/>
  <c r="K16" i="165" s="1"/>
  <c r="K17" i="164"/>
  <c r="K37" i="164" s="1"/>
  <c r="K17" i="145"/>
  <c r="K37" i="145" s="1"/>
  <c r="K17" i="126"/>
  <c r="K37" i="126" s="1"/>
  <c r="K16" i="144" s="1"/>
  <c r="K17" i="80"/>
  <c r="K37" i="80" s="1"/>
  <c r="K17" i="97"/>
  <c r="L8" i="166"/>
  <c r="L28" i="166" s="1"/>
  <c r="L8" i="163"/>
  <c r="L28" i="163" s="1"/>
  <c r="L7" i="165" s="1"/>
  <c r="L8" i="164"/>
  <c r="L28" i="164" s="1"/>
  <c r="L8" i="145"/>
  <c r="L28" i="145" s="1"/>
  <c r="L8" i="126"/>
  <c r="L28" i="126" s="1"/>
  <c r="L7" i="144" s="1"/>
  <c r="L8" i="80"/>
  <c r="L28" i="80" s="1"/>
  <c r="L8" i="97"/>
  <c r="L19" i="166"/>
  <c r="L39" i="166" s="1"/>
  <c r="L19" i="163"/>
  <c r="L39" i="163" s="1"/>
  <c r="L18" i="165" s="1"/>
  <c r="L19" i="164"/>
  <c r="L39" i="164" s="1"/>
  <c r="L19" i="145"/>
  <c r="L39" i="145" s="1"/>
  <c r="L19" i="126"/>
  <c r="L39" i="126" s="1"/>
  <c r="L18" i="144" s="1"/>
  <c r="L19" i="80"/>
  <c r="L39" i="80" s="1"/>
  <c r="L19" i="97"/>
  <c r="L13" i="166"/>
  <c r="L33" i="166" s="1"/>
  <c r="L13" i="163"/>
  <c r="L33" i="163" s="1"/>
  <c r="L12" i="165" s="1"/>
  <c r="L13" i="164"/>
  <c r="L33" i="164" s="1"/>
  <c r="L13" i="145"/>
  <c r="L33" i="145" s="1"/>
  <c r="L13" i="126"/>
  <c r="L33" i="126" s="1"/>
  <c r="L12" i="144" s="1"/>
  <c r="L13" i="80"/>
  <c r="L33" i="80" s="1"/>
  <c r="L13" i="97"/>
  <c r="I16" i="190"/>
  <c r="I36" i="190" s="1"/>
  <c r="I36" i="97"/>
  <c r="C8" i="189"/>
  <c r="C8" i="157"/>
  <c r="C8" i="186"/>
  <c r="C28" i="186" s="1"/>
  <c r="C8" i="187" s="1"/>
  <c r="C8" i="166"/>
  <c r="C28" i="166" s="1"/>
  <c r="C8" i="163"/>
  <c r="C28" i="163" s="1"/>
  <c r="C7" i="165" s="1"/>
  <c r="C8" i="164"/>
  <c r="C28" i="164" s="1"/>
  <c r="C8" i="126"/>
  <c r="C28" i="126" s="1"/>
  <c r="C7" i="144" s="1"/>
  <c r="C8" i="80"/>
  <c r="C28" i="80" s="1"/>
  <c r="C8" i="145"/>
  <c r="C28" i="145" s="1"/>
  <c r="C8" i="97"/>
  <c r="C13" i="186"/>
  <c r="C33" i="186" s="1"/>
  <c r="C13" i="187" s="1"/>
  <c r="C13" i="189"/>
  <c r="C13" i="157"/>
  <c r="C13" i="166"/>
  <c r="C33" i="166" s="1"/>
  <c r="C13" i="163"/>
  <c r="C33" i="163" s="1"/>
  <c r="C12" i="165" s="1"/>
  <c r="C13" i="164"/>
  <c r="C33" i="164" s="1"/>
  <c r="C13" i="126"/>
  <c r="C33" i="126" s="1"/>
  <c r="C12" i="144" s="1"/>
  <c r="C13" i="145"/>
  <c r="C33" i="145" s="1"/>
  <c r="C13" i="80"/>
  <c r="C33" i="80" s="1"/>
  <c r="C13" i="97"/>
  <c r="I17" i="166"/>
  <c r="I37" i="166" s="1"/>
  <c r="I17" i="163"/>
  <c r="I37" i="163" s="1"/>
  <c r="I16" i="165" s="1"/>
  <c r="I17" i="164"/>
  <c r="I37" i="164" s="1"/>
  <c r="I17" i="145"/>
  <c r="I37" i="145" s="1"/>
  <c r="I17" i="126"/>
  <c r="I37" i="126" s="1"/>
  <c r="I16" i="144" s="1"/>
  <c r="I17" i="97"/>
  <c r="I17" i="80"/>
  <c r="I37" i="80" s="1"/>
  <c r="C7" i="190"/>
  <c r="C27" i="190" s="1"/>
  <c r="C27" i="97"/>
  <c r="C7" i="188"/>
  <c r="C27" i="157"/>
  <c r="L14" i="54"/>
  <c r="E14" i="154" s="1"/>
  <c r="L20" i="54"/>
  <c r="E20" i="154" s="1"/>
  <c r="C14" i="54"/>
  <c r="C11" i="54"/>
  <c r="C22" i="54"/>
  <c r="L11" i="54"/>
  <c r="E11" i="154" s="1"/>
  <c r="C20" i="54"/>
  <c r="L22" i="54"/>
  <c r="E22" i="154" s="1"/>
  <c r="E11" i="152" l="1"/>
  <c r="E11" i="153"/>
  <c r="E31" i="153" s="1"/>
  <c r="E11" i="155" s="1"/>
  <c r="E14" i="152"/>
  <c r="E14" i="153"/>
  <c r="E34" i="153" s="1"/>
  <c r="E14" i="155" s="1"/>
  <c r="E30" i="152"/>
  <c r="E10" i="156"/>
  <c r="E30" i="156" s="1"/>
  <c r="E13" i="156"/>
  <c r="E33" i="156" s="1"/>
  <c r="E33" i="152"/>
  <c r="E19" i="156"/>
  <c r="E39" i="156" s="1"/>
  <c r="E39" i="152"/>
  <c r="E22" i="152"/>
  <c r="E22" i="153"/>
  <c r="E42" i="153" s="1"/>
  <c r="E22" i="155" s="1"/>
  <c r="E20" i="152"/>
  <c r="E20" i="153"/>
  <c r="E40" i="153" s="1"/>
  <c r="E20" i="155" s="1"/>
  <c r="E8" i="156"/>
  <c r="E28" i="156" s="1"/>
  <c r="E28" i="152"/>
  <c r="D37" i="152"/>
  <c r="D17" i="156"/>
  <c r="D37" i="156" s="1"/>
  <c r="C22" i="186"/>
  <c r="C42" i="186" s="1"/>
  <c r="C22" i="187" s="1"/>
  <c r="C22" i="189"/>
  <c r="C22" i="157"/>
  <c r="C22" i="166"/>
  <c r="C42" i="166" s="1"/>
  <c r="C22" i="163"/>
  <c r="C42" i="163" s="1"/>
  <c r="C21" i="165" s="1"/>
  <c r="C22" i="145"/>
  <c r="C42" i="145" s="1"/>
  <c r="C22" i="126"/>
  <c r="C42" i="126" s="1"/>
  <c r="C21" i="144" s="1"/>
  <c r="C22" i="164"/>
  <c r="C42" i="164" s="1"/>
  <c r="C22" i="80"/>
  <c r="C42" i="80" s="1"/>
  <c r="C22" i="97"/>
  <c r="L14" i="166"/>
  <c r="L34" i="166" s="1"/>
  <c r="L14" i="163"/>
  <c r="L34" i="163" s="1"/>
  <c r="L13" i="165" s="1"/>
  <c r="L14" i="164"/>
  <c r="L34" i="164" s="1"/>
  <c r="L14" i="145"/>
  <c r="L34" i="145" s="1"/>
  <c r="L14" i="126"/>
  <c r="L34" i="126" s="1"/>
  <c r="L13" i="144" s="1"/>
  <c r="L14" i="80"/>
  <c r="L34" i="80" s="1"/>
  <c r="L14" i="97"/>
  <c r="C28" i="97"/>
  <c r="C8" i="190"/>
  <c r="C28" i="190" s="1"/>
  <c r="C19" i="190"/>
  <c r="C39" i="190" s="1"/>
  <c r="C39" i="97"/>
  <c r="C19" i="188"/>
  <c r="C39" i="157"/>
  <c r="L20" i="166"/>
  <c r="L40" i="166" s="1"/>
  <c r="L20" i="163"/>
  <c r="L40" i="163" s="1"/>
  <c r="L19" i="165" s="1"/>
  <c r="L20" i="164"/>
  <c r="L40" i="164" s="1"/>
  <c r="L20" i="145"/>
  <c r="L40" i="145" s="1"/>
  <c r="L20" i="126"/>
  <c r="L40" i="126" s="1"/>
  <c r="L19" i="144" s="1"/>
  <c r="L20" i="80"/>
  <c r="L40" i="80" s="1"/>
  <c r="L20" i="97"/>
  <c r="L22" i="166"/>
  <c r="L42" i="166" s="1"/>
  <c r="L22" i="163"/>
  <c r="L42" i="163" s="1"/>
  <c r="L21" i="165" s="1"/>
  <c r="L22" i="164"/>
  <c r="L42" i="164" s="1"/>
  <c r="L22" i="145"/>
  <c r="L42" i="145" s="1"/>
  <c r="L22" i="126"/>
  <c r="L42" i="126" s="1"/>
  <c r="L21" i="144" s="1"/>
  <c r="L22" i="80"/>
  <c r="L42" i="80" s="1"/>
  <c r="L22" i="97"/>
  <c r="C11" i="189"/>
  <c r="C11" i="157"/>
  <c r="C11" i="186"/>
  <c r="C31" i="186" s="1"/>
  <c r="C11" i="187" s="1"/>
  <c r="C11" i="166"/>
  <c r="C31" i="166" s="1"/>
  <c r="C11" i="163"/>
  <c r="C31" i="163" s="1"/>
  <c r="C10" i="165" s="1"/>
  <c r="C11" i="164"/>
  <c r="C31" i="164" s="1"/>
  <c r="C11" i="126"/>
  <c r="C31" i="126" s="1"/>
  <c r="C10" i="144" s="1"/>
  <c r="C11" i="145"/>
  <c r="C31" i="145" s="1"/>
  <c r="C11" i="80"/>
  <c r="C31" i="80" s="1"/>
  <c r="C11" i="97"/>
  <c r="C13" i="190"/>
  <c r="C33" i="190" s="1"/>
  <c r="C33" i="97"/>
  <c r="C13" i="188"/>
  <c r="C33" i="157"/>
  <c r="C8" i="188"/>
  <c r="C28" i="157"/>
  <c r="L33" i="97"/>
  <c r="L13" i="190"/>
  <c r="L33" i="190" s="1"/>
  <c r="L39" i="97"/>
  <c r="L19" i="190"/>
  <c r="L39" i="190" s="1"/>
  <c r="L8" i="190"/>
  <c r="L28" i="190" s="1"/>
  <c r="L28" i="97"/>
  <c r="K17" i="190"/>
  <c r="K37" i="190" s="1"/>
  <c r="K37" i="97"/>
  <c r="L10" i="190"/>
  <c r="L30" i="190" s="1"/>
  <c r="L30" i="97"/>
  <c r="C30" i="97"/>
  <c r="C10" i="190"/>
  <c r="C30" i="190" s="1"/>
  <c r="C10" i="188"/>
  <c r="C30" i="157"/>
  <c r="L11" i="166"/>
  <c r="L31" i="166" s="1"/>
  <c r="L11" i="163"/>
  <c r="L31" i="163" s="1"/>
  <c r="L10" i="165" s="1"/>
  <c r="L11" i="164"/>
  <c r="L31" i="164" s="1"/>
  <c r="L11" i="145"/>
  <c r="L31" i="145" s="1"/>
  <c r="L11" i="126"/>
  <c r="L31" i="126" s="1"/>
  <c r="L10" i="144" s="1"/>
  <c r="L11" i="97"/>
  <c r="L11" i="80"/>
  <c r="L31" i="80" s="1"/>
  <c r="C20" i="189"/>
  <c r="C20" i="186"/>
  <c r="C40" i="186" s="1"/>
  <c r="C20" i="187" s="1"/>
  <c r="C20" i="157"/>
  <c r="C20" i="166"/>
  <c r="C40" i="166" s="1"/>
  <c r="C20" i="163"/>
  <c r="C40" i="163" s="1"/>
  <c r="C19" i="165" s="1"/>
  <c r="C20" i="164"/>
  <c r="C40" i="164" s="1"/>
  <c r="C20" i="145"/>
  <c r="C40" i="145" s="1"/>
  <c r="C20" i="126"/>
  <c r="C40" i="126" s="1"/>
  <c r="C19" i="144" s="1"/>
  <c r="C20" i="80"/>
  <c r="C40" i="80" s="1"/>
  <c r="C20" i="97"/>
  <c r="C14" i="189"/>
  <c r="C14" i="157"/>
  <c r="C14" i="186"/>
  <c r="C34" i="186" s="1"/>
  <c r="C14" i="187" s="1"/>
  <c r="C14" i="166"/>
  <c r="C34" i="166" s="1"/>
  <c r="C14" i="163"/>
  <c r="C34" i="163" s="1"/>
  <c r="C13" i="165" s="1"/>
  <c r="C14" i="164"/>
  <c r="C34" i="164" s="1"/>
  <c r="C14" i="126"/>
  <c r="C34" i="126" s="1"/>
  <c r="C13" i="144" s="1"/>
  <c r="C14" i="80"/>
  <c r="C34" i="80" s="1"/>
  <c r="C14" i="97"/>
  <c r="C14" i="145"/>
  <c r="C34" i="145" s="1"/>
  <c r="I37" i="97"/>
  <c r="I17" i="190"/>
  <c r="I37" i="190" s="1"/>
  <c r="L16" i="54"/>
  <c r="E16" i="154" s="1"/>
  <c r="C16" i="54"/>
  <c r="E16" i="152" l="1"/>
  <c r="E16" i="153"/>
  <c r="E36" i="153" s="1"/>
  <c r="E16" i="155" s="1"/>
  <c r="E42" i="152"/>
  <c r="E22" i="156"/>
  <c r="E42" i="156" s="1"/>
  <c r="E34" i="152"/>
  <c r="E14" i="156"/>
  <c r="E34" i="156" s="1"/>
  <c r="E40" i="152"/>
  <c r="E20" i="156"/>
  <c r="E40" i="156" s="1"/>
  <c r="E31" i="152"/>
  <c r="E11" i="156"/>
  <c r="E31" i="156" s="1"/>
  <c r="C40" i="97"/>
  <c r="C20" i="190"/>
  <c r="C40" i="190" s="1"/>
  <c r="C20" i="188"/>
  <c r="C40" i="157"/>
  <c r="L11" i="190"/>
  <c r="L31" i="190" s="1"/>
  <c r="L31" i="97"/>
  <c r="C11" i="188"/>
  <c r="C31" i="157"/>
  <c r="L34" i="97"/>
  <c r="L14" i="190"/>
  <c r="L34" i="190" s="1"/>
  <c r="C42" i="97"/>
  <c r="C22" i="190"/>
  <c r="C42" i="190" s="1"/>
  <c r="C22" i="188"/>
  <c r="C42" i="157"/>
  <c r="C11" i="190"/>
  <c r="C31" i="190" s="1"/>
  <c r="C31" i="97"/>
  <c r="C16" i="186"/>
  <c r="C36" i="186" s="1"/>
  <c r="C16" i="187" s="1"/>
  <c r="C16" i="189"/>
  <c r="C16" i="157"/>
  <c r="C16" i="166"/>
  <c r="C36" i="166" s="1"/>
  <c r="C16" i="163"/>
  <c r="C36" i="163" s="1"/>
  <c r="C15" i="165" s="1"/>
  <c r="C16" i="164"/>
  <c r="C36" i="164" s="1"/>
  <c r="C16" i="145"/>
  <c r="C36" i="145" s="1"/>
  <c r="C16" i="126"/>
  <c r="C36" i="126" s="1"/>
  <c r="C15" i="144" s="1"/>
  <c r="C16" i="80"/>
  <c r="C36" i="80" s="1"/>
  <c r="C16" i="97"/>
  <c r="L16" i="166"/>
  <c r="L36" i="166" s="1"/>
  <c r="L16" i="163"/>
  <c r="L36" i="163" s="1"/>
  <c r="L15" i="165" s="1"/>
  <c r="L16" i="164"/>
  <c r="L36" i="164" s="1"/>
  <c r="L16" i="145"/>
  <c r="L36" i="145" s="1"/>
  <c r="L16" i="126"/>
  <c r="L36" i="126" s="1"/>
  <c r="L15" i="144" s="1"/>
  <c r="L16" i="80"/>
  <c r="L36" i="80" s="1"/>
  <c r="L16" i="97"/>
  <c r="C34" i="97"/>
  <c r="C14" i="190"/>
  <c r="C34" i="190" s="1"/>
  <c r="C14" i="188"/>
  <c r="C34" i="157"/>
  <c r="L22" i="190"/>
  <c r="L42" i="190" s="1"/>
  <c r="L42" i="97"/>
  <c r="L20" i="190"/>
  <c r="L40" i="190" s="1"/>
  <c r="L40" i="97"/>
  <c r="L17" i="54"/>
  <c r="E17" i="154" s="1"/>
  <c r="C17" i="54"/>
  <c r="E17" i="152" l="1"/>
  <c r="E17" i="153"/>
  <c r="E37" i="153" s="1"/>
  <c r="E17" i="155" s="1"/>
  <c r="E16" i="156"/>
  <c r="E36" i="156" s="1"/>
  <c r="E36" i="152"/>
  <c r="L16" i="190"/>
  <c r="L36" i="190" s="1"/>
  <c r="L36" i="97"/>
  <c r="C16" i="190"/>
  <c r="C36" i="190" s="1"/>
  <c r="C36" i="97"/>
  <c r="C16" i="188"/>
  <c r="C36" i="157"/>
  <c r="L17" i="166"/>
  <c r="L37" i="166" s="1"/>
  <c r="L17" i="163"/>
  <c r="L37" i="163" s="1"/>
  <c r="L16" i="165" s="1"/>
  <c r="L17" i="164"/>
  <c r="L37" i="164" s="1"/>
  <c r="L17" i="145"/>
  <c r="L37" i="145" s="1"/>
  <c r="L17" i="126"/>
  <c r="L37" i="126" s="1"/>
  <c r="L16" i="144" s="1"/>
  <c r="L17" i="97"/>
  <c r="L17" i="80"/>
  <c r="L37" i="80" s="1"/>
  <c r="C17" i="189"/>
  <c r="C17" i="186"/>
  <c r="C37" i="186" s="1"/>
  <c r="C17" i="187" s="1"/>
  <c r="C17" i="157"/>
  <c r="C17" i="166"/>
  <c r="C37" i="166" s="1"/>
  <c r="C17" i="163"/>
  <c r="C37" i="163" s="1"/>
  <c r="C16" i="165" s="1"/>
  <c r="C17" i="164"/>
  <c r="C37" i="164" s="1"/>
  <c r="C17" i="145"/>
  <c r="C37" i="145" s="1"/>
  <c r="C17" i="126"/>
  <c r="C37" i="126" s="1"/>
  <c r="C16" i="144" s="1"/>
  <c r="C17" i="80"/>
  <c r="C37" i="80" s="1"/>
  <c r="C17" i="97"/>
  <c r="I7" i="154"/>
  <c r="I7" i="152" l="1"/>
  <c r="I7" i="153"/>
  <c r="I27" i="153" s="1"/>
  <c r="I7" i="155" s="1"/>
  <c r="E37" i="152"/>
  <c r="E17" i="156"/>
  <c r="E37" i="156" s="1"/>
  <c r="P7" i="166"/>
  <c r="P27" i="166" s="1"/>
  <c r="P7" i="163"/>
  <c r="P27" i="163" s="1"/>
  <c r="P6" i="165" s="1"/>
  <c r="P7" i="164"/>
  <c r="P27" i="164" s="1"/>
  <c r="P7" i="145"/>
  <c r="P27" i="145" s="1"/>
  <c r="P7" i="126"/>
  <c r="P27" i="126" s="1"/>
  <c r="P6" i="144" s="1"/>
  <c r="P7" i="80"/>
  <c r="P27" i="80" s="1"/>
  <c r="P7" i="97"/>
  <c r="C17" i="190"/>
  <c r="C37" i="190" s="1"/>
  <c r="C37" i="97"/>
  <c r="C17" i="188"/>
  <c r="C37" i="157"/>
  <c r="L17" i="190"/>
  <c r="L37" i="190" s="1"/>
  <c r="L37" i="97"/>
  <c r="B7" i="189"/>
  <c r="B7" i="186"/>
  <c r="B27" i="186" s="1"/>
  <c r="B7" i="187" s="1"/>
  <c r="B7" i="157"/>
  <c r="B7" i="166"/>
  <c r="B27" i="166" s="1"/>
  <c r="B7" i="164"/>
  <c r="B27" i="164" s="1"/>
  <c r="B7" i="163"/>
  <c r="B27" i="163" s="1"/>
  <c r="B6" i="165" s="1"/>
  <c r="B7" i="145"/>
  <c r="B27" i="145" s="1"/>
  <c r="B7" i="126"/>
  <c r="B27" i="126" s="1"/>
  <c r="B6" i="144" s="1"/>
  <c r="B7" i="80"/>
  <c r="B27" i="80" s="1"/>
  <c r="B7" i="97"/>
  <c r="B10" i="54"/>
  <c r="P8" i="54"/>
  <c r="I8" i="154" s="1"/>
  <c r="P10" i="54"/>
  <c r="I10" i="154" s="1"/>
  <c r="P13" i="54"/>
  <c r="I13" i="154" s="1"/>
  <c r="P19" i="54"/>
  <c r="I19" i="154" s="1"/>
  <c r="B8" i="54"/>
  <c r="B13" i="54"/>
  <c r="B19" i="54"/>
  <c r="M7" i="154"/>
  <c r="K7" i="154"/>
  <c r="J7" i="154"/>
  <c r="H7" i="154"/>
  <c r="G7" i="154"/>
  <c r="F7" i="154"/>
  <c r="C7" i="154"/>
  <c r="C7" i="152" l="1"/>
  <c r="C7" i="153"/>
  <c r="C27" i="153" s="1"/>
  <c r="C7" i="155" s="1"/>
  <c r="J7" i="152"/>
  <c r="J7" i="153"/>
  <c r="J27" i="153" s="1"/>
  <c r="J7" i="155" s="1"/>
  <c r="I10" i="152"/>
  <c r="I10" i="153"/>
  <c r="I30" i="153" s="1"/>
  <c r="I10" i="155" s="1"/>
  <c r="K7" i="152"/>
  <c r="K7" i="153"/>
  <c r="K27" i="153" s="1"/>
  <c r="K7" i="155" s="1"/>
  <c r="I8" i="152"/>
  <c r="I8" i="153"/>
  <c r="I28" i="153" s="1"/>
  <c r="I8" i="155" s="1"/>
  <c r="F7" i="152"/>
  <c r="F7" i="153"/>
  <c r="F27" i="153" s="1"/>
  <c r="F7" i="155" s="1"/>
  <c r="G7" i="152"/>
  <c r="G7" i="153"/>
  <c r="G27" i="153" s="1"/>
  <c r="G7" i="155" s="1"/>
  <c r="M7" i="152"/>
  <c r="M7" i="153"/>
  <c r="M27" i="153" s="1"/>
  <c r="M7" i="155" s="1"/>
  <c r="I19" i="152"/>
  <c r="I19" i="153"/>
  <c r="I39" i="153" s="1"/>
  <c r="I19" i="155" s="1"/>
  <c r="H7" i="152"/>
  <c r="H7" i="153"/>
  <c r="H27" i="153" s="1"/>
  <c r="H7" i="155" s="1"/>
  <c r="I13" i="152"/>
  <c r="I13" i="153"/>
  <c r="I33" i="153" s="1"/>
  <c r="I13" i="155" s="1"/>
  <c r="I7" i="156"/>
  <c r="I27" i="156" s="1"/>
  <c r="I27" i="152"/>
  <c r="J7" i="166"/>
  <c r="J27" i="166" s="1"/>
  <c r="J7" i="163"/>
  <c r="J27" i="163" s="1"/>
  <c r="J6" i="165" s="1"/>
  <c r="J7" i="164"/>
  <c r="J27" i="164" s="1"/>
  <c r="J7" i="145"/>
  <c r="J27" i="145" s="1"/>
  <c r="J7" i="126"/>
  <c r="J27" i="126" s="1"/>
  <c r="J6" i="144" s="1"/>
  <c r="J7" i="80"/>
  <c r="J27" i="80" s="1"/>
  <c r="J7" i="97"/>
  <c r="AH7" i="166"/>
  <c r="AH27" i="166" s="1"/>
  <c r="AH7" i="163"/>
  <c r="AH27" i="163" s="1"/>
  <c r="AH6" i="165" s="1"/>
  <c r="AH7" i="164"/>
  <c r="AH27" i="164" s="1"/>
  <c r="AH7" i="145"/>
  <c r="AH27" i="145" s="1"/>
  <c r="AH7" i="126"/>
  <c r="AH27" i="126" s="1"/>
  <c r="AH6" i="144" s="1"/>
  <c r="AH7" i="80"/>
  <c r="AH27" i="80" s="1"/>
  <c r="P10" i="166"/>
  <c r="P30" i="166" s="1"/>
  <c r="P10" i="163"/>
  <c r="P30" i="163" s="1"/>
  <c r="P9" i="165" s="1"/>
  <c r="P10" i="164"/>
  <c r="P30" i="164" s="1"/>
  <c r="P10" i="145"/>
  <c r="P30" i="145" s="1"/>
  <c r="P10" i="126"/>
  <c r="P30" i="126" s="1"/>
  <c r="P9" i="144" s="1"/>
  <c r="P10" i="80"/>
  <c r="P30" i="80" s="1"/>
  <c r="P10" i="97"/>
  <c r="P27" i="97"/>
  <c r="P7" i="190"/>
  <c r="P27" i="190" s="1"/>
  <c r="M7" i="166"/>
  <c r="M27" i="166" s="1"/>
  <c r="M7" i="163"/>
  <c r="M27" i="163" s="1"/>
  <c r="M6" i="165" s="1"/>
  <c r="M7" i="164"/>
  <c r="M27" i="164" s="1"/>
  <c r="M7" i="145"/>
  <c r="M27" i="145" s="1"/>
  <c r="M7" i="126"/>
  <c r="M27" i="126" s="1"/>
  <c r="M6" i="144" s="1"/>
  <c r="M7" i="80"/>
  <c r="M27" i="80" s="1"/>
  <c r="M7" i="97"/>
  <c r="R7" i="166"/>
  <c r="R27" i="166" s="1"/>
  <c r="R7" i="163"/>
  <c r="R27" i="163" s="1"/>
  <c r="R6" i="165" s="1"/>
  <c r="R7" i="164"/>
  <c r="R27" i="164" s="1"/>
  <c r="R7" i="145"/>
  <c r="R27" i="145" s="1"/>
  <c r="R7" i="126"/>
  <c r="R27" i="126" s="1"/>
  <c r="R6" i="144" s="1"/>
  <c r="R7" i="97"/>
  <c r="R7" i="80"/>
  <c r="R27" i="80" s="1"/>
  <c r="W7" i="166"/>
  <c r="W27" i="166" s="1"/>
  <c r="W7" i="163"/>
  <c r="W27" i="163" s="1"/>
  <c r="W6" i="165" s="1"/>
  <c r="W7" i="164"/>
  <c r="W27" i="164" s="1"/>
  <c r="W7" i="126"/>
  <c r="W27" i="126" s="1"/>
  <c r="W6" i="144" s="1"/>
  <c r="W7" i="145"/>
  <c r="W27" i="145" s="1"/>
  <c r="W7" i="80"/>
  <c r="W27" i="80" s="1"/>
  <c r="AA7" i="166"/>
  <c r="AA27" i="166" s="1"/>
  <c r="AA7" i="163"/>
  <c r="AA27" i="163" s="1"/>
  <c r="AA6" i="165" s="1"/>
  <c r="AA7" i="164"/>
  <c r="AA27" i="164" s="1"/>
  <c r="AA7" i="126"/>
  <c r="AA27" i="126" s="1"/>
  <c r="AA6" i="144" s="1"/>
  <c r="AA7" i="80"/>
  <c r="AA27" i="80" s="1"/>
  <c r="AA7" i="145"/>
  <c r="AA27" i="145" s="1"/>
  <c r="AE7" i="166"/>
  <c r="AE27" i="166" s="1"/>
  <c r="AE7" i="163"/>
  <c r="AE27" i="163" s="1"/>
  <c r="AE6" i="165" s="1"/>
  <c r="AE7" i="164"/>
  <c r="AE27" i="164" s="1"/>
  <c r="AE7" i="145"/>
  <c r="AE27" i="145" s="1"/>
  <c r="AE7" i="126"/>
  <c r="AE27" i="126" s="1"/>
  <c r="AE6" i="144" s="1"/>
  <c r="AE7" i="80"/>
  <c r="AE27" i="80" s="1"/>
  <c r="AI7" i="166"/>
  <c r="AI27" i="166" s="1"/>
  <c r="AI7" i="163"/>
  <c r="AI27" i="163" s="1"/>
  <c r="AI6" i="165" s="1"/>
  <c r="AI7" i="164"/>
  <c r="AI27" i="164" s="1"/>
  <c r="AI7" i="126"/>
  <c r="AI27" i="126" s="1"/>
  <c r="AI6" i="144" s="1"/>
  <c r="AI7" i="145"/>
  <c r="AI27" i="145" s="1"/>
  <c r="AI7" i="80"/>
  <c r="AI27" i="80" s="1"/>
  <c r="P8" i="166"/>
  <c r="P28" i="166" s="1"/>
  <c r="P8" i="163"/>
  <c r="P28" i="163" s="1"/>
  <c r="P7" i="165" s="1"/>
  <c r="P8" i="164"/>
  <c r="P28" i="164" s="1"/>
  <c r="P8" i="145"/>
  <c r="P28" i="145" s="1"/>
  <c r="P8" i="126"/>
  <c r="P28" i="126" s="1"/>
  <c r="P7" i="144" s="1"/>
  <c r="P8" i="80"/>
  <c r="P28" i="80" s="1"/>
  <c r="P8" i="97"/>
  <c r="V7" i="166"/>
  <c r="V27" i="166" s="1"/>
  <c r="V7" i="163"/>
  <c r="V27" i="163" s="1"/>
  <c r="V6" i="165" s="1"/>
  <c r="V7" i="145"/>
  <c r="V27" i="145" s="1"/>
  <c r="V7" i="164"/>
  <c r="V27" i="164" s="1"/>
  <c r="V7" i="80"/>
  <c r="V27" i="80" s="1"/>
  <c r="V7" i="126"/>
  <c r="V27" i="126" s="1"/>
  <c r="V6" i="144" s="1"/>
  <c r="Z7" i="166"/>
  <c r="Z27" i="166" s="1"/>
  <c r="Z7" i="163"/>
  <c r="Z27" i="163" s="1"/>
  <c r="Z6" i="165" s="1"/>
  <c r="Z7" i="164"/>
  <c r="Z27" i="164" s="1"/>
  <c r="Z7" i="145"/>
  <c r="Z27" i="145" s="1"/>
  <c r="Z7" i="126"/>
  <c r="Z27" i="126" s="1"/>
  <c r="Z6" i="144" s="1"/>
  <c r="Z7" i="80"/>
  <c r="Z27" i="80" s="1"/>
  <c r="N7" i="166"/>
  <c r="N27" i="166" s="1"/>
  <c r="N7" i="163"/>
  <c r="N27" i="163" s="1"/>
  <c r="N6" i="165" s="1"/>
  <c r="N7" i="164"/>
  <c r="N27" i="164" s="1"/>
  <c r="N7" i="145"/>
  <c r="N27" i="145" s="1"/>
  <c r="N7" i="126"/>
  <c r="N27" i="126" s="1"/>
  <c r="N6" i="144" s="1"/>
  <c r="N7" i="97"/>
  <c r="N7" i="80"/>
  <c r="N27" i="80" s="1"/>
  <c r="T7" i="166"/>
  <c r="T27" i="166" s="1"/>
  <c r="T7" i="163"/>
  <c r="T27" i="163" s="1"/>
  <c r="T6" i="165" s="1"/>
  <c r="T7" i="164"/>
  <c r="T27" i="164" s="1"/>
  <c r="T7" i="145"/>
  <c r="T27" i="145" s="1"/>
  <c r="T7" i="126"/>
  <c r="T27" i="126" s="1"/>
  <c r="T6" i="144" s="1"/>
  <c r="T7" i="80"/>
  <c r="T27" i="80" s="1"/>
  <c r="X7" i="166"/>
  <c r="X27" i="166" s="1"/>
  <c r="X7" i="163"/>
  <c r="X27" i="163" s="1"/>
  <c r="X6" i="165" s="1"/>
  <c r="X7" i="164"/>
  <c r="X27" i="164" s="1"/>
  <c r="X7" i="145"/>
  <c r="X27" i="145" s="1"/>
  <c r="X7" i="126"/>
  <c r="X27" i="126" s="1"/>
  <c r="X6" i="144" s="1"/>
  <c r="X7" i="80"/>
  <c r="X27" i="80" s="1"/>
  <c r="AB7" i="166"/>
  <c r="AB27" i="166" s="1"/>
  <c r="AB7" i="163"/>
  <c r="AB27" i="163" s="1"/>
  <c r="AB6" i="165" s="1"/>
  <c r="AB7" i="164"/>
  <c r="AB27" i="164" s="1"/>
  <c r="AB7" i="145"/>
  <c r="AB27" i="145" s="1"/>
  <c r="AB7" i="126"/>
  <c r="AB27" i="126" s="1"/>
  <c r="AB6" i="144" s="1"/>
  <c r="AB7" i="80"/>
  <c r="AB27" i="80" s="1"/>
  <c r="AF7" i="166"/>
  <c r="AF27" i="166" s="1"/>
  <c r="AF7" i="163"/>
  <c r="AF27" i="163" s="1"/>
  <c r="AF6" i="165" s="1"/>
  <c r="AF7" i="164"/>
  <c r="AF27" i="164" s="1"/>
  <c r="AF7" i="145"/>
  <c r="AF27" i="145" s="1"/>
  <c r="AF7" i="126"/>
  <c r="AF27" i="126" s="1"/>
  <c r="AF6" i="144" s="1"/>
  <c r="AF7" i="80"/>
  <c r="AF27" i="80" s="1"/>
  <c r="AJ7" i="166"/>
  <c r="AJ27" i="166" s="1"/>
  <c r="AJ7" i="163"/>
  <c r="AJ27" i="163" s="1"/>
  <c r="AJ6" i="165" s="1"/>
  <c r="AJ7" i="164"/>
  <c r="AJ27" i="164" s="1"/>
  <c r="AJ7" i="145"/>
  <c r="AJ27" i="145" s="1"/>
  <c r="AJ7" i="126"/>
  <c r="AJ27" i="126" s="1"/>
  <c r="AJ6" i="144" s="1"/>
  <c r="AJ7" i="80"/>
  <c r="AJ27" i="80" s="1"/>
  <c r="P19" i="166"/>
  <c r="P39" i="166" s="1"/>
  <c r="P19" i="163"/>
  <c r="P39" i="163" s="1"/>
  <c r="P18" i="165" s="1"/>
  <c r="P19" i="164"/>
  <c r="P39" i="164" s="1"/>
  <c r="P19" i="145"/>
  <c r="P39" i="145" s="1"/>
  <c r="P19" i="126"/>
  <c r="P39" i="126" s="1"/>
  <c r="P18" i="144" s="1"/>
  <c r="P19" i="80"/>
  <c r="P39" i="80" s="1"/>
  <c r="P19" i="97"/>
  <c r="Q7" i="166"/>
  <c r="Q27" i="166" s="1"/>
  <c r="Q7" i="163"/>
  <c r="Q27" i="163" s="1"/>
  <c r="Q6" i="165" s="1"/>
  <c r="Q7" i="164"/>
  <c r="Q27" i="164" s="1"/>
  <c r="Q7" i="145"/>
  <c r="Q27" i="145" s="1"/>
  <c r="Q7" i="126"/>
  <c r="Q27" i="126" s="1"/>
  <c r="Q6" i="144" s="1"/>
  <c r="Q7" i="80"/>
  <c r="Q27" i="80" s="1"/>
  <c r="Q7" i="97"/>
  <c r="AD7" i="166"/>
  <c r="AD27" i="166" s="1"/>
  <c r="AD7" i="163"/>
  <c r="AD27" i="163" s="1"/>
  <c r="AD6" i="165" s="1"/>
  <c r="AD7" i="164"/>
  <c r="AD27" i="164" s="1"/>
  <c r="AD7" i="145"/>
  <c r="AD27" i="145" s="1"/>
  <c r="AD7" i="126"/>
  <c r="AD27" i="126" s="1"/>
  <c r="AD6" i="144" s="1"/>
  <c r="AD7" i="80"/>
  <c r="AD27" i="80" s="1"/>
  <c r="F7" i="189"/>
  <c r="F7" i="157"/>
  <c r="F7" i="186"/>
  <c r="F27" i="186" s="1"/>
  <c r="F7" i="187" s="1"/>
  <c r="F7" i="166"/>
  <c r="F27" i="166" s="1"/>
  <c r="F7" i="163"/>
  <c r="F27" i="163" s="1"/>
  <c r="F6" i="165" s="1"/>
  <c r="F7" i="145"/>
  <c r="F27" i="145" s="1"/>
  <c r="F7" i="164"/>
  <c r="F27" i="164" s="1"/>
  <c r="F7" i="126"/>
  <c r="F27" i="126" s="1"/>
  <c r="F6" i="144" s="1"/>
  <c r="F7" i="80"/>
  <c r="F27" i="80" s="1"/>
  <c r="F7" i="97"/>
  <c r="O7" i="166"/>
  <c r="O27" i="166" s="1"/>
  <c r="O7" i="163"/>
  <c r="O27" i="163" s="1"/>
  <c r="O6" i="165" s="1"/>
  <c r="O7" i="164"/>
  <c r="O27" i="164" s="1"/>
  <c r="O7" i="145"/>
  <c r="O27" i="145" s="1"/>
  <c r="O7" i="126"/>
  <c r="O27" i="126" s="1"/>
  <c r="O6" i="144" s="1"/>
  <c r="O7" i="80"/>
  <c r="O27" i="80" s="1"/>
  <c r="O7" i="97"/>
  <c r="U7" i="166"/>
  <c r="U27" i="166" s="1"/>
  <c r="U7" i="163"/>
  <c r="U27" i="163" s="1"/>
  <c r="U6" i="165" s="1"/>
  <c r="U7" i="164"/>
  <c r="U27" i="164" s="1"/>
  <c r="U7" i="145"/>
  <c r="U27" i="145" s="1"/>
  <c r="U7" i="126"/>
  <c r="U27" i="126" s="1"/>
  <c r="U6" i="144" s="1"/>
  <c r="U7" i="80"/>
  <c r="U27" i="80" s="1"/>
  <c r="Y7" i="166"/>
  <c r="Y27" i="166" s="1"/>
  <c r="Y7" i="164"/>
  <c r="Y27" i="164" s="1"/>
  <c r="Y7" i="163"/>
  <c r="Y27" i="163" s="1"/>
  <c r="Y6" i="165" s="1"/>
  <c r="Y7" i="145"/>
  <c r="Y27" i="145" s="1"/>
  <c r="Y7" i="126"/>
  <c r="Y27" i="126" s="1"/>
  <c r="Y6" i="144" s="1"/>
  <c r="Y7" i="80"/>
  <c r="Y27" i="80" s="1"/>
  <c r="AC7" i="166"/>
  <c r="AC27" i="166" s="1"/>
  <c r="AC7" i="163"/>
  <c r="AC27" i="163" s="1"/>
  <c r="AC6" i="165" s="1"/>
  <c r="AC7" i="164"/>
  <c r="AC27" i="164" s="1"/>
  <c r="AC7" i="145"/>
  <c r="AC27" i="145" s="1"/>
  <c r="AC7" i="126"/>
  <c r="AC27" i="126" s="1"/>
  <c r="AC6" i="144" s="1"/>
  <c r="AC7" i="80"/>
  <c r="AC27" i="80" s="1"/>
  <c r="AG7" i="166"/>
  <c r="AG27" i="166" s="1"/>
  <c r="AG7" i="163"/>
  <c r="AG27" i="163" s="1"/>
  <c r="AG6" i="165" s="1"/>
  <c r="AG7" i="164"/>
  <c r="AG27" i="164" s="1"/>
  <c r="AG7" i="145"/>
  <c r="AG27" i="145" s="1"/>
  <c r="AG7" i="126"/>
  <c r="AG27" i="126" s="1"/>
  <c r="AG6" i="144" s="1"/>
  <c r="AG7" i="80"/>
  <c r="AG27" i="80" s="1"/>
  <c r="P13" i="166"/>
  <c r="P33" i="166" s="1"/>
  <c r="P13" i="163"/>
  <c r="P33" i="163" s="1"/>
  <c r="P12" i="165" s="1"/>
  <c r="P13" i="164"/>
  <c r="P33" i="164" s="1"/>
  <c r="P13" i="145"/>
  <c r="P33" i="145" s="1"/>
  <c r="P13" i="126"/>
  <c r="P33" i="126" s="1"/>
  <c r="P12" i="144" s="1"/>
  <c r="P13" i="80"/>
  <c r="P33" i="80" s="1"/>
  <c r="P13" i="97"/>
  <c r="B8" i="186"/>
  <c r="B28" i="186" s="1"/>
  <c r="B8" i="187" s="1"/>
  <c r="B8" i="157"/>
  <c r="B8" i="189"/>
  <c r="B8" i="166"/>
  <c r="B28" i="166" s="1"/>
  <c r="B8" i="163"/>
  <c r="B28" i="163" s="1"/>
  <c r="B7" i="165" s="1"/>
  <c r="B8" i="164"/>
  <c r="B28" i="164" s="1"/>
  <c r="B8" i="145"/>
  <c r="B28" i="145" s="1"/>
  <c r="B8" i="126"/>
  <c r="B28" i="126" s="1"/>
  <c r="B7" i="144" s="1"/>
  <c r="B8" i="80"/>
  <c r="B28" i="80" s="1"/>
  <c r="B8" i="97"/>
  <c r="B10" i="189"/>
  <c r="B10" i="186"/>
  <c r="B30" i="186" s="1"/>
  <c r="B10" i="187" s="1"/>
  <c r="B10" i="157"/>
  <c r="B10" i="166"/>
  <c r="B30" i="166" s="1"/>
  <c r="B10" i="163"/>
  <c r="B30" i="163" s="1"/>
  <c r="B9" i="165" s="1"/>
  <c r="B10" i="164"/>
  <c r="B30" i="164" s="1"/>
  <c r="B10" i="145"/>
  <c r="B30" i="145" s="1"/>
  <c r="B10" i="126"/>
  <c r="B30" i="126" s="1"/>
  <c r="B9" i="144" s="1"/>
  <c r="B10" i="80"/>
  <c r="B30" i="80" s="1"/>
  <c r="B10" i="97"/>
  <c r="B19" i="189"/>
  <c r="B19" i="186"/>
  <c r="B39" i="186" s="1"/>
  <c r="B19" i="187" s="1"/>
  <c r="B19" i="157"/>
  <c r="B19" i="166"/>
  <c r="B39" i="166" s="1"/>
  <c r="B19" i="164"/>
  <c r="B39" i="164" s="1"/>
  <c r="B19" i="145"/>
  <c r="B39" i="145" s="1"/>
  <c r="B19" i="163"/>
  <c r="B39" i="163" s="1"/>
  <c r="B18" i="165" s="1"/>
  <c r="B19" i="126"/>
  <c r="B39" i="126" s="1"/>
  <c r="B18" i="144" s="1"/>
  <c r="B19" i="80"/>
  <c r="B39" i="80" s="1"/>
  <c r="B19" i="97"/>
  <c r="B13" i="189"/>
  <c r="B13" i="186"/>
  <c r="B33" i="186" s="1"/>
  <c r="B13" i="187" s="1"/>
  <c r="B13" i="157"/>
  <c r="B13" i="166"/>
  <c r="B33" i="166" s="1"/>
  <c r="B13" i="164"/>
  <c r="B33" i="164" s="1"/>
  <c r="B13" i="145"/>
  <c r="B33" i="145" s="1"/>
  <c r="B13" i="126"/>
  <c r="B33" i="126" s="1"/>
  <c r="B12" i="144" s="1"/>
  <c r="B13" i="163"/>
  <c r="B33" i="163" s="1"/>
  <c r="B12" i="165" s="1"/>
  <c r="B13" i="80"/>
  <c r="B33" i="80" s="1"/>
  <c r="B13" i="97"/>
  <c r="B7" i="190"/>
  <c r="B27" i="190" s="1"/>
  <c r="B27" i="97"/>
  <c r="B27" i="157"/>
  <c r="B7" i="188"/>
  <c r="P14" i="54"/>
  <c r="I14" i="154" s="1"/>
  <c r="P11" i="54"/>
  <c r="I11" i="154" s="1"/>
  <c r="B20" i="54"/>
  <c r="B14" i="54"/>
  <c r="B22" i="54"/>
  <c r="B11" i="54"/>
  <c r="P20" i="54"/>
  <c r="I20" i="154" s="1"/>
  <c r="P22" i="54"/>
  <c r="I22" i="154" s="1"/>
  <c r="AH19" i="54"/>
  <c r="AC19" i="54"/>
  <c r="Z8" i="54"/>
  <c r="Y19" i="54"/>
  <c r="Q19" i="54"/>
  <c r="J19" i="154" s="1"/>
  <c r="J8" i="54"/>
  <c r="C8" i="154" s="1"/>
  <c r="J19" i="152" l="1"/>
  <c r="J19" i="153"/>
  <c r="J39" i="153" s="1"/>
  <c r="J19" i="155" s="1"/>
  <c r="I22" i="152"/>
  <c r="I22" i="153"/>
  <c r="I42" i="153" s="1"/>
  <c r="I22" i="155" s="1"/>
  <c r="I20" i="152"/>
  <c r="I20" i="153"/>
  <c r="I40" i="153" s="1"/>
  <c r="I20" i="155" s="1"/>
  <c r="H7" i="156"/>
  <c r="H27" i="156" s="1"/>
  <c r="H27" i="152"/>
  <c r="M7" i="156"/>
  <c r="M27" i="156" s="1"/>
  <c r="M27" i="152"/>
  <c r="F27" i="152"/>
  <c r="F7" i="156"/>
  <c r="F27" i="156" s="1"/>
  <c r="K27" i="152"/>
  <c r="K7" i="156"/>
  <c r="K27" i="156" s="1"/>
  <c r="J27" i="152"/>
  <c r="J7" i="156"/>
  <c r="J27" i="156" s="1"/>
  <c r="C8" i="152"/>
  <c r="C8" i="153"/>
  <c r="C28" i="153" s="1"/>
  <c r="C8" i="155" s="1"/>
  <c r="I11" i="152"/>
  <c r="I11" i="153"/>
  <c r="I31" i="153" s="1"/>
  <c r="I11" i="155" s="1"/>
  <c r="I14" i="152"/>
  <c r="I14" i="153"/>
  <c r="I34" i="153" s="1"/>
  <c r="I14" i="155" s="1"/>
  <c r="I13" i="156"/>
  <c r="I33" i="156" s="1"/>
  <c r="I33" i="152"/>
  <c r="I19" i="156"/>
  <c r="I39" i="156" s="1"/>
  <c r="I39" i="152"/>
  <c r="G27" i="152"/>
  <c r="G7" i="156"/>
  <c r="G27" i="156" s="1"/>
  <c r="I8" i="156"/>
  <c r="I28" i="156" s="1"/>
  <c r="I28" i="152"/>
  <c r="I30" i="152"/>
  <c r="I10" i="156"/>
  <c r="I30" i="156" s="1"/>
  <c r="C27" i="152"/>
  <c r="C7" i="156"/>
  <c r="C27" i="156" s="1"/>
  <c r="P22" i="166"/>
  <c r="P42" i="166" s="1"/>
  <c r="P22" i="163"/>
  <c r="P42" i="163" s="1"/>
  <c r="P21" i="165" s="1"/>
  <c r="P22" i="164"/>
  <c r="P42" i="164" s="1"/>
  <c r="P22" i="145"/>
  <c r="P42" i="145" s="1"/>
  <c r="P22" i="126"/>
  <c r="P42" i="126" s="1"/>
  <c r="P21" i="144" s="1"/>
  <c r="P22" i="80"/>
  <c r="P42" i="80" s="1"/>
  <c r="P22" i="97"/>
  <c r="O7" i="190"/>
  <c r="O27" i="190" s="1"/>
  <c r="O27" i="97"/>
  <c r="F7" i="190"/>
  <c r="F27" i="190" s="1"/>
  <c r="F27" i="97"/>
  <c r="P20" i="166"/>
  <c r="P40" i="166" s="1"/>
  <c r="P20" i="163"/>
  <c r="P40" i="163" s="1"/>
  <c r="P19" i="165" s="1"/>
  <c r="P20" i="164"/>
  <c r="P40" i="164" s="1"/>
  <c r="P20" i="145"/>
  <c r="P40" i="145" s="1"/>
  <c r="P20" i="126"/>
  <c r="P40" i="126" s="1"/>
  <c r="P19" i="144" s="1"/>
  <c r="P20" i="80"/>
  <c r="P40" i="80" s="1"/>
  <c r="P20" i="97"/>
  <c r="F27" i="157"/>
  <c r="F7" i="188"/>
  <c r="P10" i="190"/>
  <c r="P30" i="190" s="1"/>
  <c r="P30" i="97"/>
  <c r="R7" i="190"/>
  <c r="R27" i="190" s="1"/>
  <c r="R27" i="97"/>
  <c r="J7" i="190"/>
  <c r="J27" i="190" s="1"/>
  <c r="J27" i="97"/>
  <c r="Z8" i="166"/>
  <c r="Z28" i="166" s="1"/>
  <c r="Z8" i="163"/>
  <c r="Z28" i="163" s="1"/>
  <c r="Z7" i="165" s="1"/>
  <c r="Z8" i="164"/>
  <c r="Z28" i="164" s="1"/>
  <c r="Z8" i="145"/>
  <c r="Z28" i="145" s="1"/>
  <c r="Z8" i="126"/>
  <c r="Z28" i="126" s="1"/>
  <c r="Z7" i="144" s="1"/>
  <c r="Z8" i="80"/>
  <c r="Z28" i="80" s="1"/>
  <c r="J8" i="166"/>
  <c r="J28" i="166" s="1"/>
  <c r="J8" i="163"/>
  <c r="J28" i="163" s="1"/>
  <c r="J7" i="165" s="1"/>
  <c r="J8" i="164"/>
  <c r="J28" i="164" s="1"/>
  <c r="J8" i="145"/>
  <c r="J28" i="145" s="1"/>
  <c r="J8" i="97"/>
  <c r="J8" i="126"/>
  <c r="J28" i="126" s="1"/>
  <c r="J7" i="144" s="1"/>
  <c r="J8" i="80"/>
  <c r="J28" i="80" s="1"/>
  <c r="P11" i="166"/>
  <c r="P31" i="166" s="1"/>
  <c r="P11" i="163"/>
  <c r="P31" i="163" s="1"/>
  <c r="P10" i="165" s="1"/>
  <c r="P11" i="164"/>
  <c r="P31" i="164" s="1"/>
  <c r="P11" i="145"/>
  <c r="P31" i="145" s="1"/>
  <c r="P11" i="126"/>
  <c r="P31" i="126" s="1"/>
  <c r="P10" i="144" s="1"/>
  <c r="P11" i="97"/>
  <c r="P11" i="80"/>
  <c r="P31" i="80" s="1"/>
  <c r="Q7" i="190"/>
  <c r="Q27" i="190" s="1"/>
  <c r="Q27" i="97"/>
  <c r="P39" i="97"/>
  <c r="P19" i="190"/>
  <c r="P39" i="190" s="1"/>
  <c r="N7" i="190"/>
  <c r="N27" i="190" s="1"/>
  <c r="N27" i="97"/>
  <c r="Y19" i="166"/>
  <c r="Y39" i="166" s="1"/>
  <c r="Y19" i="164"/>
  <c r="Y39" i="164" s="1"/>
  <c r="Y19" i="163"/>
  <c r="Y39" i="163" s="1"/>
  <c r="Y18" i="165" s="1"/>
  <c r="Y19" i="145"/>
  <c r="Y39" i="145" s="1"/>
  <c r="Y19" i="126"/>
  <c r="Y39" i="126" s="1"/>
  <c r="Y18" i="144" s="1"/>
  <c r="Y19" i="80"/>
  <c r="Y39" i="80" s="1"/>
  <c r="P33" i="97"/>
  <c r="P13" i="190"/>
  <c r="P33" i="190" s="1"/>
  <c r="AC19" i="166"/>
  <c r="AC39" i="166" s="1"/>
  <c r="AC19" i="163"/>
  <c r="AC39" i="163" s="1"/>
  <c r="AC18" i="165" s="1"/>
  <c r="AC19" i="164"/>
  <c r="AC39" i="164" s="1"/>
  <c r="AC19" i="145"/>
  <c r="AC39" i="145" s="1"/>
  <c r="AC19" i="126"/>
  <c r="AC39" i="126" s="1"/>
  <c r="AC18" i="144" s="1"/>
  <c r="AC19" i="80"/>
  <c r="AC39" i="80" s="1"/>
  <c r="Q19" i="166"/>
  <c r="Q39" i="166" s="1"/>
  <c r="Q19" i="163"/>
  <c r="Q39" i="163" s="1"/>
  <c r="Q18" i="165" s="1"/>
  <c r="Q19" i="164"/>
  <c r="Q39" i="164" s="1"/>
  <c r="Q19" i="145"/>
  <c r="Q39" i="145" s="1"/>
  <c r="Q19" i="126"/>
  <c r="Q39" i="126" s="1"/>
  <c r="Q18" i="144" s="1"/>
  <c r="Q19" i="80"/>
  <c r="Q39" i="80" s="1"/>
  <c r="Q19" i="97"/>
  <c r="AH19" i="166"/>
  <c r="AH39" i="166" s="1"/>
  <c r="AH19" i="163"/>
  <c r="AH39" i="163" s="1"/>
  <c r="AH18" i="165" s="1"/>
  <c r="AH19" i="164"/>
  <c r="AH39" i="164" s="1"/>
  <c r="AH19" i="145"/>
  <c r="AH39" i="145" s="1"/>
  <c r="AH19" i="126"/>
  <c r="AH39" i="126" s="1"/>
  <c r="AH18" i="144" s="1"/>
  <c r="AH19" i="80"/>
  <c r="AH39" i="80" s="1"/>
  <c r="P14" i="166"/>
  <c r="P34" i="166" s="1"/>
  <c r="P14" i="163"/>
  <c r="P34" i="163" s="1"/>
  <c r="P13" i="165" s="1"/>
  <c r="P14" i="164"/>
  <c r="P34" i="164" s="1"/>
  <c r="P14" i="145"/>
  <c r="P34" i="145" s="1"/>
  <c r="P14" i="126"/>
  <c r="P34" i="126" s="1"/>
  <c r="P13" i="144" s="1"/>
  <c r="P14" i="80"/>
  <c r="P34" i="80" s="1"/>
  <c r="P14" i="97"/>
  <c r="P28" i="97"/>
  <c r="P8" i="190"/>
  <c r="P28" i="190" s="1"/>
  <c r="M7" i="190"/>
  <c r="M27" i="190" s="1"/>
  <c r="M27" i="97"/>
  <c r="B14" i="186"/>
  <c r="B34" i="186" s="1"/>
  <c r="B14" i="187" s="1"/>
  <c r="B14" i="157"/>
  <c r="B14" i="189"/>
  <c r="B14" i="166"/>
  <c r="B34" i="166" s="1"/>
  <c r="B14" i="163"/>
  <c r="B34" i="163" s="1"/>
  <c r="B13" i="165" s="1"/>
  <c r="B14" i="164"/>
  <c r="B34" i="164" s="1"/>
  <c r="B14" i="145"/>
  <c r="B34" i="145" s="1"/>
  <c r="B14" i="126"/>
  <c r="B34" i="126" s="1"/>
  <c r="B13" i="144" s="1"/>
  <c r="B14" i="80"/>
  <c r="B34" i="80" s="1"/>
  <c r="B14" i="97"/>
  <c r="B20" i="186"/>
  <c r="B40" i="186" s="1"/>
  <c r="B20" i="187" s="1"/>
  <c r="B20" i="189"/>
  <c r="B20" i="166"/>
  <c r="B40" i="166" s="1"/>
  <c r="B20" i="157"/>
  <c r="B20" i="163"/>
  <c r="B40" i="163" s="1"/>
  <c r="B19" i="165" s="1"/>
  <c r="B20" i="164"/>
  <c r="B40" i="164" s="1"/>
  <c r="B20" i="145"/>
  <c r="B40" i="145" s="1"/>
  <c r="B20" i="126"/>
  <c r="B40" i="126" s="1"/>
  <c r="B19" i="144" s="1"/>
  <c r="B20" i="80"/>
  <c r="B40" i="80" s="1"/>
  <c r="B20" i="97"/>
  <c r="B13" i="190"/>
  <c r="B33" i="190" s="1"/>
  <c r="B33" i="97"/>
  <c r="B8" i="188"/>
  <c r="B28" i="157"/>
  <c r="B11" i="186"/>
  <c r="B31" i="186" s="1"/>
  <c r="B11" i="187" s="1"/>
  <c r="B11" i="157"/>
  <c r="B11" i="189"/>
  <c r="B11" i="166"/>
  <c r="B31" i="166" s="1"/>
  <c r="B11" i="163"/>
  <c r="B31" i="163" s="1"/>
  <c r="B10" i="165" s="1"/>
  <c r="B11" i="164"/>
  <c r="B31" i="164" s="1"/>
  <c r="B11" i="145"/>
  <c r="B31" i="145" s="1"/>
  <c r="B11" i="126"/>
  <c r="B31" i="126" s="1"/>
  <c r="B10" i="144" s="1"/>
  <c r="B11" i="97"/>
  <c r="B11" i="80"/>
  <c r="B31" i="80" s="1"/>
  <c r="B19" i="190"/>
  <c r="B39" i="190" s="1"/>
  <c r="B39" i="97"/>
  <c r="B39" i="157"/>
  <c r="B19" i="188"/>
  <c r="B22" i="189"/>
  <c r="B22" i="186"/>
  <c r="B42" i="186" s="1"/>
  <c r="B22" i="187" s="1"/>
  <c r="B22" i="157"/>
  <c r="B22" i="163"/>
  <c r="B42" i="163" s="1"/>
  <c r="B21" i="165" s="1"/>
  <c r="B22" i="166"/>
  <c r="B42" i="166" s="1"/>
  <c r="B22" i="164"/>
  <c r="B42" i="164" s="1"/>
  <c r="B22" i="145"/>
  <c r="B42" i="145" s="1"/>
  <c r="B22" i="126"/>
  <c r="B42" i="126" s="1"/>
  <c r="B21" i="144" s="1"/>
  <c r="B22" i="97"/>
  <c r="B22" i="80"/>
  <c r="B42" i="80" s="1"/>
  <c r="B10" i="190"/>
  <c r="B30" i="190" s="1"/>
  <c r="B30" i="97"/>
  <c r="B10" i="188"/>
  <c r="B30" i="157"/>
  <c r="B33" i="157"/>
  <c r="B13" i="188"/>
  <c r="B28" i="97"/>
  <c r="B8" i="190"/>
  <c r="B28" i="190" s="1"/>
  <c r="P16" i="54"/>
  <c r="I16" i="154" s="1"/>
  <c r="B16" i="54"/>
  <c r="J10" i="54"/>
  <c r="C10" i="154" s="1"/>
  <c r="V19" i="54"/>
  <c r="V8" i="54"/>
  <c r="AA19" i="54"/>
  <c r="Z19" i="54"/>
  <c r="X19" i="54"/>
  <c r="X8" i="54"/>
  <c r="AJ19" i="54"/>
  <c r="AH20" i="54"/>
  <c r="AD8" i="54"/>
  <c r="Q20" i="54"/>
  <c r="J20" i="154" s="1"/>
  <c r="W10" i="54"/>
  <c r="W8" i="54"/>
  <c r="W19" i="54"/>
  <c r="J22" i="54"/>
  <c r="C22" i="154" s="1"/>
  <c r="Z22" i="54"/>
  <c r="R8" i="54"/>
  <c r="K8" i="154" s="1"/>
  <c r="J13" i="54"/>
  <c r="C13" i="154" s="1"/>
  <c r="J19" i="54"/>
  <c r="C19" i="154" s="1"/>
  <c r="AG10" i="54"/>
  <c r="AG8" i="54"/>
  <c r="AG19" i="54"/>
  <c r="AI10" i="54"/>
  <c r="O8" i="54"/>
  <c r="H8" i="154" s="1"/>
  <c r="Q8" i="54"/>
  <c r="J8" i="154" s="1"/>
  <c r="U10" i="54"/>
  <c r="U8" i="54"/>
  <c r="U19" i="54"/>
  <c r="Y20" i="54"/>
  <c r="AE8" i="54"/>
  <c r="AE19" i="54"/>
  <c r="Z10" i="54"/>
  <c r="AC20" i="54"/>
  <c r="AH8" i="54"/>
  <c r="X10" i="54"/>
  <c r="AA8" i="54"/>
  <c r="AB8" i="54"/>
  <c r="AJ8" i="54"/>
  <c r="T8" i="54"/>
  <c r="M8" i="154" s="1"/>
  <c r="M8" i="54"/>
  <c r="F8" i="154" s="1"/>
  <c r="Y8" i="54"/>
  <c r="AJ10" i="54"/>
  <c r="V10" i="54"/>
  <c r="N8" i="54"/>
  <c r="G8" i="154" s="1"/>
  <c r="AC8" i="54"/>
  <c r="AF8" i="54"/>
  <c r="AJ13" i="54"/>
  <c r="AI8" i="54"/>
  <c r="AI19" i="54"/>
  <c r="AI13" i="54"/>
  <c r="AH13" i="54"/>
  <c r="AH10" i="54"/>
  <c r="AG13" i="54"/>
  <c r="AF19" i="54"/>
  <c r="AF13" i="54"/>
  <c r="AF10" i="54"/>
  <c r="AE13" i="54"/>
  <c r="AE10" i="54"/>
  <c r="AD19" i="54"/>
  <c r="AD13" i="54"/>
  <c r="AD10" i="54"/>
  <c r="AC13" i="54"/>
  <c r="AC10" i="54"/>
  <c r="AB19" i="54"/>
  <c r="AB13" i="54"/>
  <c r="AB10" i="54"/>
  <c r="AA13" i="54"/>
  <c r="AA10" i="54"/>
  <c r="Z13" i="54"/>
  <c r="Y13" i="54"/>
  <c r="Y10" i="54"/>
  <c r="X13" i="54"/>
  <c r="W13" i="54"/>
  <c r="V13" i="54"/>
  <c r="U13" i="54"/>
  <c r="T19" i="54"/>
  <c r="M19" i="154" s="1"/>
  <c r="T13" i="54"/>
  <c r="M13" i="154" s="1"/>
  <c r="T10" i="54"/>
  <c r="M10" i="154" s="1"/>
  <c r="R19" i="54"/>
  <c r="K19" i="154" s="1"/>
  <c r="R13" i="54"/>
  <c r="K13" i="154" s="1"/>
  <c r="R10" i="54"/>
  <c r="K10" i="154" s="1"/>
  <c r="Q13" i="54"/>
  <c r="J13" i="154" s="1"/>
  <c r="Q10" i="54"/>
  <c r="J10" i="154" s="1"/>
  <c r="O19" i="54"/>
  <c r="H19" i="154" s="1"/>
  <c r="O13" i="54"/>
  <c r="H13" i="154" s="1"/>
  <c r="O10" i="54"/>
  <c r="H10" i="154" s="1"/>
  <c r="N10" i="54"/>
  <c r="G10" i="154" s="1"/>
  <c r="N19" i="54"/>
  <c r="G19" i="154" s="1"/>
  <c r="N13" i="54"/>
  <c r="G13" i="154" s="1"/>
  <c r="M19" i="54"/>
  <c r="F19" i="154" s="1"/>
  <c r="M13" i="54"/>
  <c r="F13" i="154" s="1"/>
  <c r="M10" i="54"/>
  <c r="F10" i="154" s="1"/>
  <c r="H13" i="152" l="1"/>
  <c r="H13" i="153"/>
  <c r="H33" i="153" s="1"/>
  <c r="H13" i="155" s="1"/>
  <c r="M13" i="153"/>
  <c r="M33" i="153" s="1"/>
  <c r="M13" i="155" s="1"/>
  <c r="M13" i="152"/>
  <c r="J8" i="152"/>
  <c r="J8" i="153"/>
  <c r="J28" i="153" s="1"/>
  <c r="J8" i="155" s="1"/>
  <c r="C10" i="152"/>
  <c r="C10" i="153"/>
  <c r="C30" i="153" s="1"/>
  <c r="C10" i="155" s="1"/>
  <c r="F10" i="152"/>
  <c r="F10" i="153"/>
  <c r="F30" i="153" s="1"/>
  <c r="F10" i="155" s="1"/>
  <c r="G19" i="152"/>
  <c r="G19" i="153"/>
  <c r="G39" i="153" s="1"/>
  <c r="G19" i="155" s="1"/>
  <c r="H19" i="152"/>
  <c r="H19" i="153"/>
  <c r="H39" i="153" s="1"/>
  <c r="H19" i="155" s="1"/>
  <c r="K13" i="152"/>
  <c r="K13" i="153"/>
  <c r="K33" i="153" s="1"/>
  <c r="K13" i="155" s="1"/>
  <c r="M19" i="152"/>
  <c r="M19" i="153"/>
  <c r="M39" i="153" s="1"/>
  <c r="M19" i="155" s="1"/>
  <c r="G8" i="152"/>
  <c r="G8" i="153"/>
  <c r="G28" i="153" s="1"/>
  <c r="G8" i="155" s="1"/>
  <c r="F8" i="152"/>
  <c r="F8" i="153"/>
  <c r="F28" i="153" s="1"/>
  <c r="F8" i="155" s="1"/>
  <c r="H8" i="152"/>
  <c r="H8" i="153"/>
  <c r="H28" i="153" s="1"/>
  <c r="H8" i="155" s="1"/>
  <c r="F13" i="152"/>
  <c r="F13" i="153"/>
  <c r="F33" i="153" s="1"/>
  <c r="F13" i="155" s="1"/>
  <c r="J10" i="152"/>
  <c r="J10" i="153"/>
  <c r="J30" i="153" s="1"/>
  <c r="J10" i="155" s="1"/>
  <c r="C22" i="152"/>
  <c r="C22" i="153"/>
  <c r="C42" i="153" s="1"/>
  <c r="C22" i="155" s="1"/>
  <c r="I11" i="156"/>
  <c r="I31" i="156" s="1"/>
  <c r="I31" i="152"/>
  <c r="I22" i="156"/>
  <c r="I42" i="156" s="1"/>
  <c r="I42" i="152"/>
  <c r="G13" i="152"/>
  <c r="G13" i="153"/>
  <c r="G33" i="153" s="1"/>
  <c r="G13" i="155" s="1"/>
  <c r="G10" i="152"/>
  <c r="G10" i="153"/>
  <c r="G30" i="153" s="1"/>
  <c r="G10" i="155" s="1"/>
  <c r="K19" i="152"/>
  <c r="K19" i="153"/>
  <c r="K39" i="153" s="1"/>
  <c r="K19" i="155" s="1"/>
  <c r="M8" i="152"/>
  <c r="M8" i="153"/>
  <c r="M28" i="153" s="1"/>
  <c r="M8" i="155" s="1"/>
  <c r="C19" i="152"/>
  <c r="C19" i="153"/>
  <c r="C39" i="153" s="1"/>
  <c r="C19" i="155" s="1"/>
  <c r="J20" i="152"/>
  <c r="J20" i="153"/>
  <c r="J40" i="153" s="1"/>
  <c r="J20" i="155" s="1"/>
  <c r="I16" i="152"/>
  <c r="I16" i="153"/>
  <c r="I36" i="153" s="1"/>
  <c r="I16" i="155" s="1"/>
  <c r="F19" i="152"/>
  <c r="F19" i="153"/>
  <c r="F39" i="153" s="1"/>
  <c r="F19" i="155" s="1"/>
  <c r="H10" i="152"/>
  <c r="H10" i="153"/>
  <c r="H30" i="153" s="1"/>
  <c r="H10" i="155" s="1"/>
  <c r="J13" i="152"/>
  <c r="J13" i="153"/>
  <c r="J33" i="153" s="1"/>
  <c r="J13" i="155" s="1"/>
  <c r="M10" i="152"/>
  <c r="M10" i="153"/>
  <c r="M30" i="153" s="1"/>
  <c r="M10" i="155" s="1"/>
  <c r="C13" i="152"/>
  <c r="C13" i="153"/>
  <c r="C33" i="153" s="1"/>
  <c r="C13" i="155" s="1"/>
  <c r="K10" i="152"/>
  <c r="K10" i="153"/>
  <c r="K30" i="153" s="1"/>
  <c r="K10" i="155" s="1"/>
  <c r="K8" i="152"/>
  <c r="K8" i="153"/>
  <c r="K28" i="153" s="1"/>
  <c r="K8" i="155" s="1"/>
  <c r="I14" i="156"/>
  <c r="I34" i="156" s="1"/>
  <c r="I34" i="152"/>
  <c r="C8" i="156"/>
  <c r="C28" i="156" s="1"/>
  <c r="C28" i="152"/>
  <c r="I40" i="152"/>
  <c r="I20" i="156"/>
  <c r="I40" i="156" s="1"/>
  <c r="J39" i="152"/>
  <c r="J19" i="156"/>
  <c r="J39" i="156" s="1"/>
  <c r="M19" i="166"/>
  <c r="M39" i="166" s="1"/>
  <c r="M19" i="163"/>
  <c r="M39" i="163" s="1"/>
  <c r="M18" i="165" s="1"/>
  <c r="M19" i="164"/>
  <c r="M39" i="164" s="1"/>
  <c r="M19" i="145"/>
  <c r="M39" i="145" s="1"/>
  <c r="M19" i="126"/>
  <c r="M39" i="126" s="1"/>
  <c r="M18" i="144" s="1"/>
  <c r="M19" i="80"/>
  <c r="M39" i="80" s="1"/>
  <c r="M19" i="97"/>
  <c r="Q13" i="166"/>
  <c r="Q33" i="166" s="1"/>
  <c r="Q13" i="163"/>
  <c r="Q33" i="163" s="1"/>
  <c r="Q12" i="165" s="1"/>
  <c r="Q13" i="164"/>
  <c r="Q33" i="164" s="1"/>
  <c r="Q13" i="145"/>
  <c r="Q33" i="145" s="1"/>
  <c r="Q13" i="126"/>
  <c r="Q33" i="126" s="1"/>
  <c r="Q12" i="144" s="1"/>
  <c r="Q13" i="80"/>
  <c r="Q33" i="80" s="1"/>
  <c r="Q13" i="97"/>
  <c r="Y13" i="166"/>
  <c r="Y33" i="166" s="1"/>
  <c r="Y13" i="164"/>
  <c r="Y33" i="164" s="1"/>
  <c r="Y13" i="145"/>
  <c r="Y33" i="145" s="1"/>
  <c r="Y13" i="163"/>
  <c r="Y33" i="163" s="1"/>
  <c r="Y12" i="165" s="1"/>
  <c r="Y13" i="126"/>
  <c r="Y33" i="126" s="1"/>
  <c r="Y12" i="144" s="1"/>
  <c r="Y13" i="80"/>
  <c r="Y33" i="80" s="1"/>
  <c r="AC13" i="166"/>
  <c r="AC33" i="166" s="1"/>
  <c r="AC13" i="163"/>
  <c r="AC33" i="163" s="1"/>
  <c r="AC12" i="165" s="1"/>
  <c r="AC13" i="164"/>
  <c r="AC33" i="164" s="1"/>
  <c r="AC13" i="145"/>
  <c r="AC33" i="145" s="1"/>
  <c r="AC13" i="126"/>
  <c r="AC33" i="126" s="1"/>
  <c r="AC12" i="144" s="1"/>
  <c r="AC13" i="80"/>
  <c r="AC33" i="80" s="1"/>
  <c r="AF19" i="166"/>
  <c r="AF39" i="166" s="1"/>
  <c r="AF19" i="163"/>
  <c r="AF39" i="163" s="1"/>
  <c r="AF18" i="165" s="1"/>
  <c r="AF19" i="164"/>
  <c r="AF39" i="164" s="1"/>
  <c r="AF19" i="145"/>
  <c r="AF39" i="145" s="1"/>
  <c r="AF19" i="126"/>
  <c r="AF39" i="126" s="1"/>
  <c r="AF18" i="144" s="1"/>
  <c r="AF19" i="80"/>
  <c r="AF39" i="80" s="1"/>
  <c r="AJ10" i="166"/>
  <c r="AJ30" i="166" s="1"/>
  <c r="AJ10" i="163"/>
  <c r="AJ30" i="163" s="1"/>
  <c r="AJ9" i="165" s="1"/>
  <c r="AJ10" i="164"/>
  <c r="AJ30" i="164" s="1"/>
  <c r="AJ10" i="145"/>
  <c r="AJ30" i="145" s="1"/>
  <c r="AJ10" i="126"/>
  <c r="AJ30" i="126" s="1"/>
  <c r="AJ9" i="144" s="1"/>
  <c r="AJ10" i="80"/>
  <c r="AJ30" i="80" s="1"/>
  <c r="AH8" i="166"/>
  <c r="AH28" i="166" s="1"/>
  <c r="AH8" i="163"/>
  <c r="AH28" i="163" s="1"/>
  <c r="AH7" i="165" s="1"/>
  <c r="AH8" i="164"/>
  <c r="AH28" i="164" s="1"/>
  <c r="AH8" i="145"/>
  <c r="AH28" i="145" s="1"/>
  <c r="AH8" i="126"/>
  <c r="AH28" i="126" s="1"/>
  <c r="AH7" i="144" s="1"/>
  <c r="AH8" i="80"/>
  <c r="AH28" i="80" s="1"/>
  <c r="AG19" i="166"/>
  <c r="AG39" i="166" s="1"/>
  <c r="AG19" i="163"/>
  <c r="AG39" i="163" s="1"/>
  <c r="AG18" i="165" s="1"/>
  <c r="AG19" i="164"/>
  <c r="AG39" i="164" s="1"/>
  <c r="AG19" i="145"/>
  <c r="AG39" i="145" s="1"/>
  <c r="AG19" i="126"/>
  <c r="AG39" i="126" s="1"/>
  <c r="AG18" i="144" s="1"/>
  <c r="AG19" i="80"/>
  <c r="AG39" i="80" s="1"/>
  <c r="W19" i="166"/>
  <c r="W39" i="166" s="1"/>
  <c r="W19" i="163"/>
  <c r="W39" i="163" s="1"/>
  <c r="W18" i="165" s="1"/>
  <c r="W19" i="164"/>
  <c r="W39" i="164" s="1"/>
  <c r="W19" i="145"/>
  <c r="W39" i="145" s="1"/>
  <c r="W19" i="126"/>
  <c r="W39" i="126" s="1"/>
  <c r="W18" i="144" s="1"/>
  <c r="W19" i="80"/>
  <c r="W39" i="80" s="1"/>
  <c r="X19" i="166"/>
  <c r="X39" i="166" s="1"/>
  <c r="X19" i="163"/>
  <c r="X39" i="163" s="1"/>
  <c r="X18" i="165" s="1"/>
  <c r="X19" i="164"/>
  <c r="X39" i="164" s="1"/>
  <c r="X19" i="145"/>
  <c r="X39" i="145" s="1"/>
  <c r="X19" i="126"/>
  <c r="X39" i="126" s="1"/>
  <c r="X18" i="144" s="1"/>
  <c r="X19" i="80"/>
  <c r="X39" i="80" s="1"/>
  <c r="V19" i="166"/>
  <c r="V39" i="166" s="1"/>
  <c r="V19" i="163"/>
  <c r="V39" i="163" s="1"/>
  <c r="V18" i="165" s="1"/>
  <c r="V19" i="164"/>
  <c r="V39" i="164" s="1"/>
  <c r="V19" i="145"/>
  <c r="V39" i="145" s="1"/>
  <c r="V19" i="80"/>
  <c r="V39" i="80" s="1"/>
  <c r="V19" i="126"/>
  <c r="V39" i="126" s="1"/>
  <c r="V18" i="144" s="1"/>
  <c r="P34" i="97"/>
  <c r="P14" i="190"/>
  <c r="P34" i="190" s="1"/>
  <c r="P20" i="190"/>
  <c r="P40" i="190" s="1"/>
  <c r="P40" i="97"/>
  <c r="P22" i="190"/>
  <c r="P42" i="190" s="1"/>
  <c r="P42" i="97"/>
  <c r="N13" i="166"/>
  <c r="N33" i="166" s="1"/>
  <c r="N13" i="163"/>
  <c r="N33" i="163" s="1"/>
  <c r="N12" i="165" s="1"/>
  <c r="N13" i="164"/>
  <c r="N33" i="164" s="1"/>
  <c r="N13" i="145"/>
  <c r="N33" i="145" s="1"/>
  <c r="N13" i="126"/>
  <c r="N33" i="126" s="1"/>
  <c r="N12" i="144" s="1"/>
  <c r="N13" i="97"/>
  <c r="N13" i="80"/>
  <c r="N33" i="80" s="1"/>
  <c r="O13" i="166"/>
  <c r="O33" i="166" s="1"/>
  <c r="O13" i="163"/>
  <c r="O33" i="163" s="1"/>
  <c r="O12" i="165" s="1"/>
  <c r="O13" i="164"/>
  <c r="O33" i="164" s="1"/>
  <c r="O13" i="145"/>
  <c r="O33" i="145" s="1"/>
  <c r="O13" i="126"/>
  <c r="O33" i="126" s="1"/>
  <c r="O12" i="144" s="1"/>
  <c r="O13" i="80"/>
  <c r="O33" i="80" s="1"/>
  <c r="O13" i="97"/>
  <c r="R10" i="166"/>
  <c r="R30" i="166" s="1"/>
  <c r="R10" i="163"/>
  <c r="R30" i="163" s="1"/>
  <c r="R9" i="165" s="1"/>
  <c r="R10" i="164"/>
  <c r="R30" i="164" s="1"/>
  <c r="R10" i="145"/>
  <c r="R30" i="145" s="1"/>
  <c r="R10" i="97"/>
  <c r="R10" i="126"/>
  <c r="R30" i="126" s="1"/>
  <c r="R9" i="144" s="1"/>
  <c r="R10" i="80"/>
  <c r="R30" i="80" s="1"/>
  <c r="T13" i="166"/>
  <c r="T33" i="166" s="1"/>
  <c r="T13" i="163"/>
  <c r="T33" i="163" s="1"/>
  <c r="T12" i="165" s="1"/>
  <c r="T13" i="164"/>
  <c r="T33" i="164" s="1"/>
  <c r="T13" i="145"/>
  <c r="T33" i="145" s="1"/>
  <c r="T13" i="126"/>
  <c r="T33" i="126" s="1"/>
  <c r="T12" i="144" s="1"/>
  <c r="T13" i="80"/>
  <c r="T33" i="80" s="1"/>
  <c r="W13" i="166"/>
  <c r="W33" i="166" s="1"/>
  <c r="W13" i="163"/>
  <c r="W33" i="163" s="1"/>
  <c r="W12" i="165" s="1"/>
  <c r="W13" i="164"/>
  <c r="W33" i="164" s="1"/>
  <c r="W13" i="126"/>
  <c r="W33" i="126" s="1"/>
  <c r="W12" i="144" s="1"/>
  <c r="W13" i="145"/>
  <c r="W33" i="145" s="1"/>
  <c r="W13" i="80"/>
  <c r="W33" i="80" s="1"/>
  <c r="Z13" i="166"/>
  <c r="Z33" i="166" s="1"/>
  <c r="Z13" i="163"/>
  <c r="Z33" i="163" s="1"/>
  <c r="Z12" i="165" s="1"/>
  <c r="Z13" i="164"/>
  <c r="Z33" i="164" s="1"/>
  <c r="Z13" i="145"/>
  <c r="Z33" i="145" s="1"/>
  <c r="Z13" i="126"/>
  <c r="Z33" i="126" s="1"/>
  <c r="Z12" i="144" s="1"/>
  <c r="Z13" i="80"/>
  <c r="Z33" i="80" s="1"/>
  <c r="AB13" i="166"/>
  <c r="AB33" i="166" s="1"/>
  <c r="AB13" i="163"/>
  <c r="AB33" i="163" s="1"/>
  <c r="AB12" i="165" s="1"/>
  <c r="AB13" i="164"/>
  <c r="AB33" i="164" s="1"/>
  <c r="AB13" i="145"/>
  <c r="AB33" i="145" s="1"/>
  <c r="AB13" i="126"/>
  <c r="AB33" i="126" s="1"/>
  <c r="AB12" i="144" s="1"/>
  <c r="AB13" i="80"/>
  <c r="AB33" i="80" s="1"/>
  <c r="AD10" i="166"/>
  <c r="AD30" i="166" s="1"/>
  <c r="AD10" i="163"/>
  <c r="AD30" i="163" s="1"/>
  <c r="AD9" i="165" s="1"/>
  <c r="AD10" i="164"/>
  <c r="AD30" i="164" s="1"/>
  <c r="AD10" i="145"/>
  <c r="AD30" i="145" s="1"/>
  <c r="AD10" i="126"/>
  <c r="AD30" i="126" s="1"/>
  <c r="AD9" i="144" s="1"/>
  <c r="AD10" i="80"/>
  <c r="AD30" i="80" s="1"/>
  <c r="AE13" i="166"/>
  <c r="AE33" i="166" s="1"/>
  <c r="AE13" i="163"/>
  <c r="AE33" i="163" s="1"/>
  <c r="AE12" i="165" s="1"/>
  <c r="AE13" i="164"/>
  <c r="AE33" i="164" s="1"/>
  <c r="AE13" i="145"/>
  <c r="AE33" i="145" s="1"/>
  <c r="AE13" i="126"/>
  <c r="AE33" i="126" s="1"/>
  <c r="AE12" i="144" s="1"/>
  <c r="AE13" i="80"/>
  <c r="AE33" i="80" s="1"/>
  <c r="AG13" i="166"/>
  <c r="AG33" i="166" s="1"/>
  <c r="AG13" i="163"/>
  <c r="AG33" i="163" s="1"/>
  <c r="AG12" i="165" s="1"/>
  <c r="AG13" i="164"/>
  <c r="AG33" i="164" s="1"/>
  <c r="AG13" i="145"/>
  <c r="AG33" i="145" s="1"/>
  <c r="AG13" i="126"/>
  <c r="AG33" i="126" s="1"/>
  <c r="AG12" i="144" s="1"/>
  <c r="AG13" i="80"/>
  <c r="AG33" i="80" s="1"/>
  <c r="AI19" i="166"/>
  <c r="AI39" i="166" s="1"/>
  <c r="AI19" i="163"/>
  <c r="AI39" i="163" s="1"/>
  <c r="AI18" i="165" s="1"/>
  <c r="AI19" i="164"/>
  <c r="AI39" i="164" s="1"/>
  <c r="AI19" i="145"/>
  <c r="AI39" i="145" s="1"/>
  <c r="AI19" i="126"/>
  <c r="AI39" i="126" s="1"/>
  <c r="AI18" i="144" s="1"/>
  <c r="AI19" i="80"/>
  <c r="AI39" i="80" s="1"/>
  <c r="AC8" i="166"/>
  <c r="AC28" i="166" s="1"/>
  <c r="AC8" i="163"/>
  <c r="AC28" i="163" s="1"/>
  <c r="AC7" i="165" s="1"/>
  <c r="AC8" i="164"/>
  <c r="AC28" i="164" s="1"/>
  <c r="AC8" i="145"/>
  <c r="AC28" i="145" s="1"/>
  <c r="AC8" i="126"/>
  <c r="AC28" i="126" s="1"/>
  <c r="AC7" i="144" s="1"/>
  <c r="AC8" i="80"/>
  <c r="AC28" i="80" s="1"/>
  <c r="Y8" i="166"/>
  <c r="Y28" i="166" s="1"/>
  <c r="Y8" i="163"/>
  <c r="Y28" i="163" s="1"/>
  <c r="Y7" i="165" s="1"/>
  <c r="Y8" i="164"/>
  <c r="Y28" i="164" s="1"/>
  <c r="Y8" i="145"/>
  <c r="Y28" i="145" s="1"/>
  <c r="Y8" i="126"/>
  <c r="Y28" i="126" s="1"/>
  <c r="Y7" i="144" s="1"/>
  <c r="Y8" i="80"/>
  <c r="Y28" i="80" s="1"/>
  <c r="AB8" i="166"/>
  <c r="AB28" i="166" s="1"/>
  <c r="AB8" i="163"/>
  <c r="AB28" i="163" s="1"/>
  <c r="AB7" i="165" s="1"/>
  <c r="AB8" i="164"/>
  <c r="AB28" i="164" s="1"/>
  <c r="AB8" i="145"/>
  <c r="AB28" i="145" s="1"/>
  <c r="AB8" i="126"/>
  <c r="AB28" i="126" s="1"/>
  <c r="AB7" i="144" s="1"/>
  <c r="AB8" i="80"/>
  <c r="AB28" i="80" s="1"/>
  <c r="AC20" i="166"/>
  <c r="AC40" i="166" s="1"/>
  <c r="AC20" i="163"/>
  <c r="AC40" i="163" s="1"/>
  <c r="AC19" i="165" s="1"/>
  <c r="AC20" i="164"/>
  <c r="AC40" i="164" s="1"/>
  <c r="AC20" i="145"/>
  <c r="AC40" i="145" s="1"/>
  <c r="AC20" i="126"/>
  <c r="AC40" i="126" s="1"/>
  <c r="AC19" i="144" s="1"/>
  <c r="AC20" i="80"/>
  <c r="AC40" i="80" s="1"/>
  <c r="Y20" i="166"/>
  <c r="Y40" i="166" s="1"/>
  <c r="Y20" i="163"/>
  <c r="Y40" i="163" s="1"/>
  <c r="Y19" i="165" s="1"/>
  <c r="Y20" i="164"/>
  <c r="Y40" i="164" s="1"/>
  <c r="Y20" i="145"/>
  <c r="Y40" i="145" s="1"/>
  <c r="Y20" i="126"/>
  <c r="Y40" i="126" s="1"/>
  <c r="Y19" i="144" s="1"/>
  <c r="Y20" i="80"/>
  <c r="Y40" i="80" s="1"/>
  <c r="Q8" i="166"/>
  <c r="Q28" i="166" s="1"/>
  <c r="Q8" i="164"/>
  <c r="Q28" i="164" s="1"/>
  <c r="Q8" i="145"/>
  <c r="Q28" i="145" s="1"/>
  <c r="Q8" i="126"/>
  <c r="Q28" i="126" s="1"/>
  <c r="Q7" i="144" s="1"/>
  <c r="Q8" i="80"/>
  <c r="Q28" i="80" s="1"/>
  <c r="Q8" i="97"/>
  <c r="Q8" i="163"/>
  <c r="Q28" i="163" s="1"/>
  <c r="Q7" i="165" s="1"/>
  <c r="AG8" i="166"/>
  <c r="AG28" i="166" s="1"/>
  <c r="AG8" i="164"/>
  <c r="AG28" i="164" s="1"/>
  <c r="AG8" i="163"/>
  <c r="AG28" i="163" s="1"/>
  <c r="AG7" i="165" s="1"/>
  <c r="AG8" i="145"/>
  <c r="AG28" i="145" s="1"/>
  <c r="AG8" i="126"/>
  <c r="AG28" i="126" s="1"/>
  <c r="AG7" i="144" s="1"/>
  <c r="AG8" i="80"/>
  <c r="AG28" i="80" s="1"/>
  <c r="R8" i="166"/>
  <c r="R28" i="166" s="1"/>
  <c r="R8" i="163"/>
  <c r="R28" i="163" s="1"/>
  <c r="R7" i="165" s="1"/>
  <c r="R8" i="164"/>
  <c r="R28" i="164" s="1"/>
  <c r="R8" i="145"/>
  <c r="R28" i="145" s="1"/>
  <c r="R8" i="126"/>
  <c r="R28" i="126" s="1"/>
  <c r="R7" i="144" s="1"/>
  <c r="R8" i="97"/>
  <c r="R8" i="80"/>
  <c r="R28" i="80" s="1"/>
  <c r="W8" i="166"/>
  <c r="W28" i="166" s="1"/>
  <c r="W8" i="163"/>
  <c r="W28" i="163" s="1"/>
  <c r="W7" i="165" s="1"/>
  <c r="W8" i="164"/>
  <c r="W28" i="164" s="1"/>
  <c r="W8" i="145"/>
  <c r="W28" i="145" s="1"/>
  <c r="W8" i="126"/>
  <c r="W28" i="126" s="1"/>
  <c r="W7" i="144" s="1"/>
  <c r="W8" i="80"/>
  <c r="W28" i="80" s="1"/>
  <c r="AH20" i="166"/>
  <c r="AH40" i="166" s="1"/>
  <c r="AH20" i="163"/>
  <c r="AH40" i="163" s="1"/>
  <c r="AH19" i="165" s="1"/>
  <c r="AH20" i="164"/>
  <c r="AH40" i="164" s="1"/>
  <c r="AH20" i="126"/>
  <c r="AH40" i="126" s="1"/>
  <c r="AH19" i="144" s="1"/>
  <c r="AH20" i="145"/>
  <c r="AH40" i="145" s="1"/>
  <c r="AH20" i="80"/>
  <c r="AH40" i="80" s="1"/>
  <c r="Z19" i="166"/>
  <c r="Z39" i="166" s="1"/>
  <c r="Z19" i="163"/>
  <c r="Z39" i="163" s="1"/>
  <c r="Z18" i="165" s="1"/>
  <c r="Z19" i="164"/>
  <c r="Z39" i="164" s="1"/>
  <c r="Z19" i="126"/>
  <c r="Z39" i="126" s="1"/>
  <c r="Z18" i="144" s="1"/>
  <c r="Z19" i="145"/>
  <c r="Z39" i="145" s="1"/>
  <c r="Z19" i="80"/>
  <c r="Z39" i="80" s="1"/>
  <c r="J10" i="166"/>
  <c r="J30" i="166" s="1"/>
  <c r="J10" i="163"/>
  <c r="J30" i="163" s="1"/>
  <c r="J9" i="165" s="1"/>
  <c r="J10" i="164"/>
  <c r="J30" i="164" s="1"/>
  <c r="J10" i="145"/>
  <c r="J30" i="145" s="1"/>
  <c r="J10" i="126"/>
  <c r="J30" i="126" s="1"/>
  <c r="J9" i="144" s="1"/>
  <c r="J10" i="97"/>
  <c r="J10" i="80"/>
  <c r="J30" i="80" s="1"/>
  <c r="V13" i="166"/>
  <c r="V33" i="166" s="1"/>
  <c r="V13" i="163"/>
  <c r="V33" i="163" s="1"/>
  <c r="V12" i="165" s="1"/>
  <c r="V13" i="145"/>
  <c r="V33" i="145" s="1"/>
  <c r="V13" i="164"/>
  <c r="V33" i="164" s="1"/>
  <c r="V13" i="80"/>
  <c r="V33" i="80" s="1"/>
  <c r="V13" i="126"/>
  <c r="V33" i="126" s="1"/>
  <c r="V12" i="144" s="1"/>
  <c r="AI13" i="166"/>
  <c r="AI33" i="166" s="1"/>
  <c r="AI13" i="163"/>
  <c r="AI33" i="163" s="1"/>
  <c r="AI12" i="165" s="1"/>
  <c r="AI13" i="164"/>
  <c r="AI33" i="164" s="1"/>
  <c r="AI13" i="126"/>
  <c r="AI33" i="126" s="1"/>
  <c r="AI12" i="144" s="1"/>
  <c r="AI13" i="145"/>
  <c r="AI33" i="145" s="1"/>
  <c r="AI13" i="80"/>
  <c r="AI33" i="80" s="1"/>
  <c r="AE8" i="166"/>
  <c r="AE28" i="166" s="1"/>
  <c r="AE8" i="163"/>
  <c r="AE28" i="163" s="1"/>
  <c r="AE7" i="165" s="1"/>
  <c r="AE8" i="164"/>
  <c r="AE28" i="164" s="1"/>
  <c r="AE8" i="126"/>
  <c r="AE28" i="126" s="1"/>
  <c r="AE7" i="144" s="1"/>
  <c r="AE8" i="145"/>
  <c r="AE28" i="145" s="1"/>
  <c r="AE8" i="80"/>
  <c r="AE28" i="80" s="1"/>
  <c r="AD8" i="166"/>
  <c r="AD28" i="166" s="1"/>
  <c r="AD8" i="163"/>
  <c r="AD28" i="163" s="1"/>
  <c r="AD7" i="165" s="1"/>
  <c r="AD8" i="145"/>
  <c r="AD28" i="145" s="1"/>
  <c r="AD8" i="164"/>
  <c r="AD28" i="164" s="1"/>
  <c r="AD8" i="80"/>
  <c r="AD28" i="80" s="1"/>
  <c r="AD8" i="126"/>
  <c r="AD28" i="126" s="1"/>
  <c r="AD7" i="144" s="1"/>
  <c r="M10" i="166"/>
  <c r="M30" i="166" s="1"/>
  <c r="M10" i="163"/>
  <c r="M30" i="163" s="1"/>
  <c r="M9" i="165" s="1"/>
  <c r="M10" i="164"/>
  <c r="M30" i="164" s="1"/>
  <c r="M10" i="145"/>
  <c r="M30" i="145" s="1"/>
  <c r="M10" i="126"/>
  <c r="M30" i="126" s="1"/>
  <c r="M9" i="144" s="1"/>
  <c r="M10" i="97"/>
  <c r="M10" i="80"/>
  <c r="M30" i="80" s="1"/>
  <c r="T19" i="166"/>
  <c r="T39" i="166" s="1"/>
  <c r="T19" i="163"/>
  <c r="T39" i="163" s="1"/>
  <c r="T18" i="165" s="1"/>
  <c r="T19" i="164"/>
  <c r="T39" i="164" s="1"/>
  <c r="T19" i="145"/>
  <c r="T39" i="145" s="1"/>
  <c r="T19" i="126"/>
  <c r="T39" i="126" s="1"/>
  <c r="T18" i="144" s="1"/>
  <c r="T19" i="80"/>
  <c r="T39" i="80" s="1"/>
  <c r="AD13" i="166"/>
  <c r="AD33" i="166" s="1"/>
  <c r="AD13" i="163"/>
  <c r="AD33" i="163" s="1"/>
  <c r="AD12" i="165" s="1"/>
  <c r="AD13" i="164"/>
  <c r="AD33" i="164" s="1"/>
  <c r="AD13" i="145"/>
  <c r="AD33" i="145" s="1"/>
  <c r="AD13" i="126"/>
  <c r="AD33" i="126" s="1"/>
  <c r="AD12" i="144" s="1"/>
  <c r="AD13" i="80"/>
  <c r="AD33" i="80" s="1"/>
  <c r="N8" i="166"/>
  <c r="N28" i="166" s="1"/>
  <c r="N8" i="163"/>
  <c r="N28" i="163" s="1"/>
  <c r="N7" i="165" s="1"/>
  <c r="N8" i="145"/>
  <c r="N28" i="145" s="1"/>
  <c r="N8" i="164"/>
  <c r="N28" i="164" s="1"/>
  <c r="N8" i="97"/>
  <c r="N8" i="126"/>
  <c r="N28" i="126" s="1"/>
  <c r="N7" i="144" s="1"/>
  <c r="N8" i="80"/>
  <c r="N28" i="80" s="1"/>
  <c r="Z10" i="166"/>
  <c r="Z30" i="166" s="1"/>
  <c r="Z10" i="163"/>
  <c r="Z30" i="163" s="1"/>
  <c r="Z9" i="165" s="1"/>
  <c r="Z10" i="164"/>
  <c r="Z30" i="164" s="1"/>
  <c r="Z10" i="145"/>
  <c r="Z30" i="145" s="1"/>
  <c r="Z10" i="126"/>
  <c r="Z30" i="126" s="1"/>
  <c r="Z9" i="144" s="1"/>
  <c r="Z10" i="80"/>
  <c r="Z30" i="80" s="1"/>
  <c r="AG10" i="166"/>
  <c r="AG30" i="166" s="1"/>
  <c r="AG10" i="163"/>
  <c r="AG30" i="163" s="1"/>
  <c r="AG9" i="165" s="1"/>
  <c r="AG10" i="164"/>
  <c r="AG30" i="164" s="1"/>
  <c r="AG10" i="145"/>
  <c r="AG30" i="145" s="1"/>
  <c r="AG10" i="126"/>
  <c r="AG30" i="126" s="1"/>
  <c r="AG9" i="144" s="1"/>
  <c r="AG10" i="80"/>
  <c r="AG30" i="80" s="1"/>
  <c r="AJ19" i="166"/>
  <c r="AJ39" i="166" s="1"/>
  <c r="AJ19" i="163"/>
  <c r="AJ39" i="163" s="1"/>
  <c r="AJ18" i="165" s="1"/>
  <c r="AJ19" i="164"/>
  <c r="AJ39" i="164" s="1"/>
  <c r="AJ19" i="145"/>
  <c r="AJ39" i="145" s="1"/>
  <c r="AJ19" i="126"/>
  <c r="AJ39" i="126" s="1"/>
  <c r="AJ18" i="144" s="1"/>
  <c r="AJ19" i="80"/>
  <c r="AJ39" i="80" s="1"/>
  <c r="P11" i="190"/>
  <c r="P31" i="190" s="1"/>
  <c r="P31" i="97"/>
  <c r="O10" i="166"/>
  <c r="O30" i="166" s="1"/>
  <c r="O10" i="163"/>
  <c r="O30" i="163" s="1"/>
  <c r="O9" i="165" s="1"/>
  <c r="O10" i="164"/>
  <c r="O30" i="164" s="1"/>
  <c r="O10" i="145"/>
  <c r="O30" i="145" s="1"/>
  <c r="O10" i="126"/>
  <c r="O30" i="126" s="1"/>
  <c r="O9" i="144" s="1"/>
  <c r="O10" i="80"/>
  <c r="O30" i="80" s="1"/>
  <c r="O10" i="97"/>
  <c r="T10" i="166"/>
  <c r="T30" i="166" s="1"/>
  <c r="T10" i="163"/>
  <c r="T30" i="163" s="1"/>
  <c r="T9" i="165" s="1"/>
  <c r="T10" i="164"/>
  <c r="T30" i="164" s="1"/>
  <c r="T10" i="145"/>
  <c r="T30" i="145" s="1"/>
  <c r="T10" i="126"/>
  <c r="T30" i="126" s="1"/>
  <c r="T9" i="144" s="1"/>
  <c r="T10" i="80"/>
  <c r="T30" i="80" s="1"/>
  <c r="AB10" i="166"/>
  <c r="AB30" i="166" s="1"/>
  <c r="AB10" i="163"/>
  <c r="AB30" i="163" s="1"/>
  <c r="AB9" i="165" s="1"/>
  <c r="AB10" i="164"/>
  <c r="AB30" i="164" s="1"/>
  <c r="AB10" i="145"/>
  <c r="AB30" i="145" s="1"/>
  <c r="AB10" i="126"/>
  <c r="AB30" i="126" s="1"/>
  <c r="AB9" i="144" s="1"/>
  <c r="AB10" i="80"/>
  <c r="AB30" i="80" s="1"/>
  <c r="AE10" i="166"/>
  <c r="AE30" i="166" s="1"/>
  <c r="AE10" i="163"/>
  <c r="AE30" i="163" s="1"/>
  <c r="AE9" i="165" s="1"/>
  <c r="AE10" i="164"/>
  <c r="AE30" i="164" s="1"/>
  <c r="AE10" i="145"/>
  <c r="AE30" i="145" s="1"/>
  <c r="AE10" i="126"/>
  <c r="AE30" i="126" s="1"/>
  <c r="AE9" i="144" s="1"/>
  <c r="AE10" i="80"/>
  <c r="AE30" i="80" s="1"/>
  <c r="AF8" i="166"/>
  <c r="AF28" i="166" s="1"/>
  <c r="AF8" i="163"/>
  <c r="AF28" i="163" s="1"/>
  <c r="AF7" i="165" s="1"/>
  <c r="AF8" i="164"/>
  <c r="AF28" i="164" s="1"/>
  <c r="AF8" i="145"/>
  <c r="AF28" i="145" s="1"/>
  <c r="AF8" i="126"/>
  <c r="AF28" i="126" s="1"/>
  <c r="AF7" i="144" s="1"/>
  <c r="AF8" i="80"/>
  <c r="AF28" i="80" s="1"/>
  <c r="AJ8" i="166"/>
  <c r="AJ28" i="166" s="1"/>
  <c r="AJ8" i="163"/>
  <c r="AJ28" i="163" s="1"/>
  <c r="AJ7" i="165" s="1"/>
  <c r="AJ8" i="164"/>
  <c r="AJ28" i="164" s="1"/>
  <c r="AJ8" i="145"/>
  <c r="AJ28" i="145" s="1"/>
  <c r="AJ8" i="126"/>
  <c r="AJ28" i="126" s="1"/>
  <c r="AJ7" i="144" s="1"/>
  <c r="AJ8" i="80"/>
  <c r="AJ28" i="80" s="1"/>
  <c r="U10" i="166"/>
  <c r="U30" i="166" s="1"/>
  <c r="U10" i="163"/>
  <c r="U30" i="163" s="1"/>
  <c r="U9" i="165" s="1"/>
  <c r="U10" i="164"/>
  <c r="U30" i="164" s="1"/>
  <c r="U10" i="145"/>
  <c r="U30" i="145" s="1"/>
  <c r="U10" i="126"/>
  <c r="U30" i="126" s="1"/>
  <c r="U9" i="144" s="1"/>
  <c r="U10" i="80"/>
  <c r="U30" i="80" s="1"/>
  <c r="J13" i="166"/>
  <c r="J33" i="166" s="1"/>
  <c r="J13" i="163"/>
  <c r="J33" i="163" s="1"/>
  <c r="J12" i="165" s="1"/>
  <c r="J13" i="164"/>
  <c r="J33" i="164" s="1"/>
  <c r="J13" i="145"/>
  <c r="J33" i="145" s="1"/>
  <c r="J13" i="126"/>
  <c r="J33" i="126" s="1"/>
  <c r="J12" i="144" s="1"/>
  <c r="J13" i="80"/>
  <c r="J33" i="80" s="1"/>
  <c r="J13" i="97"/>
  <c r="N19" i="166"/>
  <c r="N39" i="166" s="1"/>
  <c r="N19" i="163"/>
  <c r="N39" i="163" s="1"/>
  <c r="N18" i="165" s="1"/>
  <c r="N19" i="164"/>
  <c r="N39" i="164" s="1"/>
  <c r="N19" i="126"/>
  <c r="N39" i="126" s="1"/>
  <c r="N18" i="144" s="1"/>
  <c r="N19" i="145"/>
  <c r="N39" i="145" s="1"/>
  <c r="N19" i="97"/>
  <c r="N19" i="80"/>
  <c r="N39" i="80" s="1"/>
  <c r="O19" i="163"/>
  <c r="O39" i="163" s="1"/>
  <c r="O18" i="165" s="1"/>
  <c r="O19" i="166"/>
  <c r="O39" i="166" s="1"/>
  <c r="O19" i="164"/>
  <c r="O39" i="164" s="1"/>
  <c r="O19" i="145"/>
  <c r="O39" i="145" s="1"/>
  <c r="O19" i="126"/>
  <c r="O39" i="126" s="1"/>
  <c r="O18" i="144" s="1"/>
  <c r="O19" i="80"/>
  <c r="O39" i="80" s="1"/>
  <c r="O19" i="97"/>
  <c r="R13" i="166"/>
  <c r="R33" i="166" s="1"/>
  <c r="R13" i="163"/>
  <c r="R33" i="163" s="1"/>
  <c r="R12" i="165" s="1"/>
  <c r="R13" i="164"/>
  <c r="R33" i="164" s="1"/>
  <c r="R13" i="145"/>
  <c r="R33" i="145" s="1"/>
  <c r="R13" i="126"/>
  <c r="R33" i="126" s="1"/>
  <c r="R12" i="144" s="1"/>
  <c r="R13" i="97"/>
  <c r="R13" i="80"/>
  <c r="R33" i="80" s="1"/>
  <c r="X13" i="166"/>
  <c r="X33" i="166" s="1"/>
  <c r="X13" i="163"/>
  <c r="X33" i="163" s="1"/>
  <c r="X12" i="165" s="1"/>
  <c r="X13" i="164"/>
  <c r="X33" i="164" s="1"/>
  <c r="X13" i="145"/>
  <c r="X33" i="145" s="1"/>
  <c r="X13" i="126"/>
  <c r="X33" i="126" s="1"/>
  <c r="X12" i="144" s="1"/>
  <c r="X13" i="80"/>
  <c r="X33" i="80" s="1"/>
  <c r="AA10" i="166"/>
  <c r="AA30" i="166" s="1"/>
  <c r="AA10" i="163"/>
  <c r="AA30" i="163" s="1"/>
  <c r="AA9" i="165" s="1"/>
  <c r="AA10" i="164"/>
  <c r="AA30" i="164" s="1"/>
  <c r="AA10" i="126"/>
  <c r="AA30" i="126" s="1"/>
  <c r="AA9" i="144" s="1"/>
  <c r="AA10" i="80"/>
  <c r="AA30" i="80" s="1"/>
  <c r="AA10" i="145"/>
  <c r="AA30" i="145" s="1"/>
  <c r="AB19" i="166"/>
  <c r="AB39" i="166" s="1"/>
  <c r="AB19" i="163"/>
  <c r="AB39" i="163" s="1"/>
  <c r="AB18" i="165" s="1"/>
  <c r="AB19" i="164"/>
  <c r="AB39" i="164" s="1"/>
  <c r="AB19" i="145"/>
  <c r="AB39" i="145" s="1"/>
  <c r="AB19" i="126"/>
  <c r="AB39" i="126" s="1"/>
  <c r="AB18" i="144" s="1"/>
  <c r="AB19" i="80"/>
  <c r="AB39" i="80" s="1"/>
  <c r="AF10" i="166"/>
  <c r="AF30" i="166" s="1"/>
  <c r="AF10" i="163"/>
  <c r="AF30" i="163" s="1"/>
  <c r="AF9" i="165" s="1"/>
  <c r="AF10" i="164"/>
  <c r="AF30" i="164" s="1"/>
  <c r="AF10" i="145"/>
  <c r="AF30" i="145" s="1"/>
  <c r="AF10" i="126"/>
  <c r="AF30" i="126" s="1"/>
  <c r="AF9" i="144" s="1"/>
  <c r="AF10" i="80"/>
  <c r="AF30" i="80" s="1"/>
  <c r="AH10" i="166"/>
  <c r="AH30" i="166" s="1"/>
  <c r="AH10" i="163"/>
  <c r="AH30" i="163" s="1"/>
  <c r="AH9" i="165" s="1"/>
  <c r="AH10" i="164"/>
  <c r="AH30" i="164" s="1"/>
  <c r="AH10" i="145"/>
  <c r="AH30" i="145" s="1"/>
  <c r="AH10" i="126"/>
  <c r="AH30" i="126" s="1"/>
  <c r="AH9" i="144" s="1"/>
  <c r="AH10" i="80"/>
  <c r="AH30" i="80" s="1"/>
  <c r="AI8" i="166"/>
  <c r="AI28" i="166" s="1"/>
  <c r="AI8" i="163"/>
  <c r="AI28" i="163" s="1"/>
  <c r="AI7" i="165" s="1"/>
  <c r="AI8" i="164"/>
  <c r="AI28" i="164" s="1"/>
  <c r="AI8" i="126"/>
  <c r="AI28" i="126" s="1"/>
  <c r="AI7" i="144" s="1"/>
  <c r="AI8" i="80"/>
  <c r="AI28" i="80" s="1"/>
  <c r="AI8" i="145"/>
  <c r="AI28" i="145" s="1"/>
  <c r="M8" i="166"/>
  <c r="M28" i="166" s="1"/>
  <c r="M8" i="163"/>
  <c r="M28" i="163" s="1"/>
  <c r="M7" i="165" s="1"/>
  <c r="M8" i="164"/>
  <c r="M28" i="164" s="1"/>
  <c r="M8" i="145"/>
  <c r="M28" i="145" s="1"/>
  <c r="M8" i="126"/>
  <c r="M28" i="126" s="1"/>
  <c r="M7" i="144" s="1"/>
  <c r="M8" i="80"/>
  <c r="M28" i="80" s="1"/>
  <c r="M8" i="97"/>
  <c r="AA8" i="166"/>
  <c r="AA28" i="166" s="1"/>
  <c r="AA8" i="163"/>
  <c r="AA28" i="163" s="1"/>
  <c r="AA7" i="165" s="1"/>
  <c r="AA8" i="164"/>
  <c r="AA28" i="164" s="1"/>
  <c r="AA8" i="126"/>
  <c r="AA28" i="126" s="1"/>
  <c r="AA7" i="144" s="1"/>
  <c r="AA8" i="145"/>
  <c r="AA28" i="145" s="1"/>
  <c r="AA8" i="80"/>
  <c r="AA28" i="80" s="1"/>
  <c r="U19" i="166"/>
  <c r="U39" i="166" s="1"/>
  <c r="U19" i="163"/>
  <c r="U39" i="163" s="1"/>
  <c r="U18" i="165" s="1"/>
  <c r="U19" i="164"/>
  <c r="U39" i="164" s="1"/>
  <c r="U19" i="145"/>
  <c r="U39" i="145" s="1"/>
  <c r="U19" i="126"/>
  <c r="U39" i="126" s="1"/>
  <c r="U18" i="144" s="1"/>
  <c r="U19" i="80"/>
  <c r="U39" i="80" s="1"/>
  <c r="O8" i="166"/>
  <c r="O28" i="166" s="1"/>
  <c r="O8" i="163"/>
  <c r="O28" i="163" s="1"/>
  <c r="O7" i="165" s="1"/>
  <c r="O8" i="164"/>
  <c r="O28" i="164" s="1"/>
  <c r="O8" i="126"/>
  <c r="O28" i="126" s="1"/>
  <c r="O7" i="144" s="1"/>
  <c r="O8" i="145"/>
  <c r="O28" i="145" s="1"/>
  <c r="O8" i="80"/>
  <c r="O28" i="80" s="1"/>
  <c r="O8" i="97"/>
  <c r="Z22" i="166"/>
  <c r="Z42" i="166" s="1"/>
  <c r="Z22" i="163"/>
  <c r="Z42" i="163" s="1"/>
  <c r="Z21" i="165" s="1"/>
  <c r="Z22" i="164"/>
  <c r="Z42" i="164" s="1"/>
  <c r="Z22" i="126"/>
  <c r="Z42" i="126" s="1"/>
  <c r="Z21" i="144" s="1"/>
  <c r="Z22" i="145"/>
  <c r="Z42" i="145" s="1"/>
  <c r="Z22" i="80"/>
  <c r="Z42" i="80" s="1"/>
  <c r="W10" i="166"/>
  <c r="W30" i="166" s="1"/>
  <c r="W10" i="163"/>
  <c r="W30" i="163" s="1"/>
  <c r="W9" i="165" s="1"/>
  <c r="W10" i="164"/>
  <c r="W30" i="164" s="1"/>
  <c r="W10" i="126"/>
  <c r="W30" i="126" s="1"/>
  <c r="W9" i="144" s="1"/>
  <c r="W10" i="145"/>
  <c r="W30" i="145" s="1"/>
  <c r="W10" i="80"/>
  <c r="W30" i="80" s="1"/>
  <c r="AA19" i="166"/>
  <c r="AA39" i="166" s="1"/>
  <c r="AA19" i="163"/>
  <c r="AA39" i="163" s="1"/>
  <c r="AA18" i="165" s="1"/>
  <c r="AA19" i="164"/>
  <c r="AA39" i="164" s="1"/>
  <c r="AA19" i="145"/>
  <c r="AA39" i="145" s="1"/>
  <c r="AA19" i="126"/>
  <c r="AA39" i="126" s="1"/>
  <c r="AA18" i="144" s="1"/>
  <c r="AA19" i="80"/>
  <c r="AA39" i="80" s="1"/>
  <c r="M13" i="166"/>
  <c r="M33" i="166" s="1"/>
  <c r="M13" i="163"/>
  <c r="M33" i="163" s="1"/>
  <c r="M12" i="165" s="1"/>
  <c r="M13" i="164"/>
  <c r="M33" i="164" s="1"/>
  <c r="M13" i="145"/>
  <c r="M33" i="145" s="1"/>
  <c r="M13" i="126"/>
  <c r="M33" i="126" s="1"/>
  <c r="M12" i="144" s="1"/>
  <c r="M13" i="80"/>
  <c r="M33" i="80" s="1"/>
  <c r="M13" i="97"/>
  <c r="N10" i="166"/>
  <c r="N30" i="166" s="1"/>
  <c r="N10" i="163"/>
  <c r="N30" i="163" s="1"/>
  <c r="N9" i="165" s="1"/>
  <c r="N10" i="164"/>
  <c r="N30" i="164" s="1"/>
  <c r="N10" i="145"/>
  <c r="N30" i="145" s="1"/>
  <c r="N10" i="126"/>
  <c r="N30" i="126" s="1"/>
  <c r="N9" i="144" s="1"/>
  <c r="N10" i="97"/>
  <c r="N10" i="80"/>
  <c r="N30" i="80" s="1"/>
  <c r="Q10" i="166"/>
  <c r="Q30" i="166" s="1"/>
  <c r="Q10" i="163"/>
  <c r="Q30" i="163" s="1"/>
  <c r="Q9" i="165" s="1"/>
  <c r="Q10" i="164"/>
  <c r="Q30" i="164" s="1"/>
  <c r="Q10" i="145"/>
  <c r="Q30" i="145" s="1"/>
  <c r="Q10" i="126"/>
  <c r="Q30" i="126" s="1"/>
  <c r="Q9" i="144" s="1"/>
  <c r="Q10" i="97"/>
  <c r="Q10" i="80"/>
  <c r="Q30" i="80" s="1"/>
  <c r="R19" i="166"/>
  <c r="R39" i="166" s="1"/>
  <c r="R19" i="163"/>
  <c r="R39" i="163" s="1"/>
  <c r="R18" i="165" s="1"/>
  <c r="R19" i="164"/>
  <c r="R39" i="164" s="1"/>
  <c r="R19" i="145"/>
  <c r="R39" i="145" s="1"/>
  <c r="R19" i="126"/>
  <c r="R39" i="126" s="1"/>
  <c r="R18" i="144" s="1"/>
  <c r="R19" i="97"/>
  <c r="R19" i="80"/>
  <c r="R39" i="80" s="1"/>
  <c r="U13" i="166"/>
  <c r="U33" i="166" s="1"/>
  <c r="U13" i="163"/>
  <c r="U33" i="163" s="1"/>
  <c r="U12" i="165" s="1"/>
  <c r="U13" i="164"/>
  <c r="U33" i="164" s="1"/>
  <c r="U13" i="145"/>
  <c r="U33" i="145" s="1"/>
  <c r="U13" i="126"/>
  <c r="U33" i="126" s="1"/>
  <c r="U12" i="144" s="1"/>
  <c r="U13" i="80"/>
  <c r="U33" i="80" s="1"/>
  <c r="Y10" i="166"/>
  <c r="Y30" i="166" s="1"/>
  <c r="Y10" i="164"/>
  <c r="Y30" i="164" s="1"/>
  <c r="Y10" i="145"/>
  <c r="Y30" i="145" s="1"/>
  <c r="Y10" i="163"/>
  <c r="Y30" i="163" s="1"/>
  <c r="Y9" i="165" s="1"/>
  <c r="Y10" i="126"/>
  <c r="Y30" i="126" s="1"/>
  <c r="Y9" i="144" s="1"/>
  <c r="Y10" i="80"/>
  <c r="Y30" i="80" s="1"/>
  <c r="AA13" i="166"/>
  <c r="AA33" i="166" s="1"/>
  <c r="AA13" i="163"/>
  <c r="AA33" i="163" s="1"/>
  <c r="AA12" i="165" s="1"/>
  <c r="AA13" i="164"/>
  <c r="AA33" i="164" s="1"/>
  <c r="AA13" i="126"/>
  <c r="AA33" i="126" s="1"/>
  <c r="AA12" i="144" s="1"/>
  <c r="AA13" i="80"/>
  <c r="AA33" i="80" s="1"/>
  <c r="AA13" i="145"/>
  <c r="AA33" i="145" s="1"/>
  <c r="AC10" i="166"/>
  <c r="AC30" i="166" s="1"/>
  <c r="AC10" i="163"/>
  <c r="AC30" i="163" s="1"/>
  <c r="AC9" i="165" s="1"/>
  <c r="AC10" i="164"/>
  <c r="AC30" i="164" s="1"/>
  <c r="AC10" i="145"/>
  <c r="AC30" i="145" s="1"/>
  <c r="AC10" i="126"/>
  <c r="AC30" i="126" s="1"/>
  <c r="AC9" i="144" s="1"/>
  <c r="AC10" i="80"/>
  <c r="AC30" i="80" s="1"/>
  <c r="AD19" i="166"/>
  <c r="AD39" i="166" s="1"/>
  <c r="AD19" i="163"/>
  <c r="AD39" i="163" s="1"/>
  <c r="AD18" i="165" s="1"/>
  <c r="AD19" i="164"/>
  <c r="AD39" i="164" s="1"/>
  <c r="AD19" i="126"/>
  <c r="AD39" i="126" s="1"/>
  <c r="AD18" i="144" s="1"/>
  <c r="AD19" i="145"/>
  <c r="AD39" i="145" s="1"/>
  <c r="AD19" i="80"/>
  <c r="AD39" i="80" s="1"/>
  <c r="AF13" i="166"/>
  <c r="AF33" i="166" s="1"/>
  <c r="AF13" i="163"/>
  <c r="AF33" i="163" s="1"/>
  <c r="AF12" i="165" s="1"/>
  <c r="AF13" i="164"/>
  <c r="AF33" i="164" s="1"/>
  <c r="AF13" i="145"/>
  <c r="AF33" i="145" s="1"/>
  <c r="AF13" i="126"/>
  <c r="AF33" i="126" s="1"/>
  <c r="AF12" i="144" s="1"/>
  <c r="AF13" i="80"/>
  <c r="AF33" i="80" s="1"/>
  <c r="AH13" i="166"/>
  <c r="AH33" i="166" s="1"/>
  <c r="AH13" i="163"/>
  <c r="AH33" i="163" s="1"/>
  <c r="AH12" i="165" s="1"/>
  <c r="AH13" i="164"/>
  <c r="AH33" i="164" s="1"/>
  <c r="AH13" i="145"/>
  <c r="AH33" i="145" s="1"/>
  <c r="AH13" i="126"/>
  <c r="AH33" i="126" s="1"/>
  <c r="AH12" i="144" s="1"/>
  <c r="AH13" i="80"/>
  <c r="AH33" i="80" s="1"/>
  <c r="AJ13" i="166"/>
  <c r="AJ33" i="166" s="1"/>
  <c r="AJ13" i="163"/>
  <c r="AJ33" i="163" s="1"/>
  <c r="AJ12" i="165" s="1"/>
  <c r="AJ13" i="164"/>
  <c r="AJ33" i="164" s="1"/>
  <c r="AJ13" i="145"/>
  <c r="AJ33" i="145" s="1"/>
  <c r="AJ13" i="126"/>
  <c r="AJ33" i="126" s="1"/>
  <c r="AJ12" i="144" s="1"/>
  <c r="AJ13" i="80"/>
  <c r="AJ33" i="80" s="1"/>
  <c r="V10" i="166"/>
  <c r="V30" i="166" s="1"/>
  <c r="V10" i="163"/>
  <c r="V30" i="163" s="1"/>
  <c r="V9" i="165" s="1"/>
  <c r="V10" i="145"/>
  <c r="V30" i="145" s="1"/>
  <c r="V10" i="164"/>
  <c r="V30" i="164" s="1"/>
  <c r="V10" i="126"/>
  <c r="V30" i="126" s="1"/>
  <c r="V9" i="144" s="1"/>
  <c r="V10" i="80"/>
  <c r="V30" i="80" s="1"/>
  <c r="T8" i="166"/>
  <c r="T28" i="166" s="1"/>
  <c r="T8" i="163"/>
  <c r="T28" i="163" s="1"/>
  <c r="T7" i="165" s="1"/>
  <c r="T8" i="164"/>
  <c r="T28" i="164" s="1"/>
  <c r="T8" i="145"/>
  <c r="T28" i="145" s="1"/>
  <c r="T8" i="126"/>
  <c r="T28" i="126" s="1"/>
  <c r="T7" i="144" s="1"/>
  <c r="T8" i="80"/>
  <c r="T28" i="80" s="1"/>
  <c r="X10" i="166"/>
  <c r="X30" i="166" s="1"/>
  <c r="X10" i="163"/>
  <c r="X30" i="163" s="1"/>
  <c r="X9" i="165" s="1"/>
  <c r="X10" i="164"/>
  <c r="X30" i="164" s="1"/>
  <c r="X10" i="145"/>
  <c r="X30" i="145" s="1"/>
  <c r="X10" i="126"/>
  <c r="X30" i="126" s="1"/>
  <c r="X9" i="144" s="1"/>
  <c r="X10" i="80"/>
  <c r="X30" i="80" s="1"/>
  <c r="AE19" i="163"/>
  <c r="AE39" i="163" s="1"/>
  <c r="AE18" i="165" s="1"/>
  <c r="AE19" i="166"/>
  <c r="AE39" i="166" s="1"/>
  <c r="AE19" i="164"/>
  <c r="AE39" i="164" s="1"/>
  <c r="AE19" i="145"/>
  <c r="AE39" i="145" s="1"/>
  <c r="AE19" i="126"/>
  <c r="AE39" i="126" s="1"/>
  <c r="AE18" i="144" s="1"/>
  <c r="AE19" i="80"/>
  <c r="AE39" i="80" s="1"/>
  <c r="U8" i="166"/>
  <c r="U28" i="166" s="1"/>
  <c r="U8" i="163"/>
  <c r="U28" i="163" s="1"/>
  <c r="U7" i="165" s="1"/>
  <c r="U8" i="164"/>
  <c r="U28" i="164" s="1"/>
  <c r="U8" i="145"/>
  <c r="U28" i="145" s="1"/>
  <c r="U8" i="126"/>
  <c r="U28" i="126" s="1"/>
  <c r="U7" i="144" s="1"/>
  <c r="U8" i="80"/>
  <c r="U28" i="80" s="1"/>
  <c r="AI10" i="166"/>
  <c r="AI30" i="166" s="1"/>
  <c r="AI10" i="163"/>
  <c r="AI30" i="163" s="1"/>
  <c r="AI9" i="165" s="1"/>
  <c r="AI10" i="164"/>
  <c r="AI30" i="164" s="1"/>
  <c r="AI10" i="126"/>
  <c r="AI30" i="126" s="1"/>
  <c r="AI9" i="144" s="1"/>
  <c r="AI10" i="145"/>
  <c r="AI30" i="145" s="1"/>
  <c r="AI10" i="80"/>
  <c r="AI30" i="80" s="1"/>
  <c r="J19" i="166"/>
  <c r="J39" i="166" s="1"/>
  <c r="J19" i="163"/>
  <c r="J39" i="163" s="1"/>
  <c r="J18" i="165" s="1"/>
  <c r="J19" i="164"/>
  <c r="J39" i="164" s="1"/>
  <c r="J19" i="126"/>
  <c r="J39" i="126" s="1"/>
  <c r="J18" i="144" s="1"/>
  <c r="J19" i="145"/>
  <c r="J39" i="145" s="1"/>
  <c r="J19" i="97"/>
  <c r="J19" i="80"/>
  <c r="J39" i="80" s="1"/>
  <c r="J22" i="166"/>
  <c r="J42" i="166" s="1"/>
  <c r="J22" i="163"/>
  <c r="J42" i="163" s="1"/>
  <c r="J21" i="165" s="1"/>
  <c r="J22" i="164"/>
  <c r="J42" i="164" s="1"/>
  <c r="J22" i="126"/>
  <c r="J42" i="126" s="1"/>
  <c r="J21" i="144" s="1"/>
  <c r="J22" i="97"/>
  <c r="J22" i="145"/>
  <c r="J42" i="145" s="1"/>
  <c r="J22" i="80"/>
  <c r="J42" i="80" s="1"/>
  <c r="Q20" i="166"/>
  <c r="Q40" i="166" s="1"/>
  <c r="Q20" i="164"/>
  <c r="Q40" i="164" s="1"/>
  <c r="Q20" i="163"/>
  <c r="Q40" i="163" s="1"/>
  <c r="Q19" i="165" s="1"/>
  <c r="Q20" i="145"/>
  <c r="Q40" i="145" s="1"/>
  <c r="Q20" i="126"/>
  <c r="Q40" i="126" s="1"/>
  <c r="Q19" i="144" s="1"/>
  <c r="Q20" i="80"/>
  <c r="Q40" i="80" s="1"/>
  <c r="Q20" i="97"/>
  <c r="X8" i="166"/>
  <c r="X28" i="166" s="1"/>
  <c r="X8" i="163"/>
  <c r="X28" i="163" s="1"/>
  <c r="X7" i="165" s="1"/>
  <c r="X8" i="164"/>
  <c r="X28" i="164" s="1"/>
  <c r="X8" i="145"/>
  <c r="X28" i="145" s="1"/>
  <c r="X8" i="126"/>
  <c r="X28" i="126" s="1"/>
  <c r="X7" i="144" s="1"/>
  <c r="X8" i="80"/>
  <c r="X28" i="80" s="1"/>
  <c r="V8" i="166"/>
  <c r="V28" i="166" s="1"/>
  <c r="V8" i="163"/>
  <c r="V28" i="163" s="1"/>
  <c r="V7" i="165" s="1"/>
  <c r="V8" i="164"/>
  <c r="V28" i="164" s="1"/>
  <c r="V8" i="145"/>
  <c r="V28" i="145" s="1"/>
  <c r="V8" i="126"/>
  <c r="V28" i="126" s="1"/>
  <c r="V7" i="144" s="1"/>
  <c r="V8" i="80"/>
  <c r="V28" i="80" s="1"/>
  <c r="P16" i="166"/>
  <c r="P36" i="166" s="1"/>
  <c r="P16" i="163"/>
  <c r="P36" i="163" s="1"/>
  <c r="P15" i="165" s="1"/>
  <c r="P16" i="164"/>
  <c r="P36" i="164" s="1"/>
  <c r="P16" i="126"/>
  <c r="P36" i="126" s="1"/>
  <c r="P15" i="144" s="1"/>
  <c r="P16" i="145"/>
  <c r="P36" i="145" s="1"/>
  <c r="P16" i="80"/>
  <c r="P36" i="80" s="1"/>
  <c r="P16" i="97"/>
  <c r="Q19" i="190"/>
  <c r="Q39" i="190" s="1"/>
  <c r="Q39" i="97"/>
  <c r="J8" i="190"/>
  <c r="J28" i="190" s="1"/>
  <c r="J28" i="97"/>
  <c r="B11" i="190"/>
  <c r="B31" i="190" s="1"/>
  <c r="B31" i="97"/>
  <c r="B31" i="157"/>
  <c r="B11" i="188"/>
  <c r="B40" i="97"/>
  <c r="B20" i="190"/>
  <c r="B40" i="190" s="1"/>
  <c r="B16" i="189"/>
  <c r="B16" i="186"/>
  <c r="B36" i="186" s="1"/>
  <c r="B16" i="187" s="1"/>
  <c r="B16" i="157"/>
  <c r="B16" i="166"/>
  <c r="B36" i="166" s="1"/>
  <c r="B16" i="163"/>
  <c r="B36" i="163" s="1"/>
  <c r="B15" i="165" s="1"/>
  <c r="B16" i="164"/>
  <c r="B36" i="164" s="1"/>
  <c r="B16" i="145"/>
  <c r="B36" i="145" s="1"/>
  <c r="B16" i="126"/>
  <c r="B36" i="126" s="1"/>
  <c r="B15" i="144" s="1"/>
  <c r="B16" i="97"/>
  <c r="B16" i="80"/>
  <c r="B36" i="80" s="1"/>
  <c r="B42" i="157"/>
  <c r="B22" i="188"/>
  <c r="B20" i="188"/>
  <c r="B40" i="157"/>
  <c r="B34" i="97"/>
  <c r="B14" i="190"/>
  <c r="B34" i="190" s="1"/>
  <c r="B42" i="97"/>
  <c r="B22" i="190"/>
  <c r="B42" i="190" s="1"/>
  <c r="B14" i="188"/>
  <c r="B34" i="157"/>
  <c r="V22" i="54"/>
  <c r="Z20" i="54"/>
  <c r="J11" i="54"/>
  <c r="C11" i="154" s="1"/>
  <c r="B17" i="54"/>
  <c r="P17" i="54"/>
  <c r="I17" i="154" s="1"/>
  <c r="J20" i="54"/>
  <c r="C20" i="154" s="1"/>
  <c r="J14" i="54"/>
  <c r="C14" i="154" s="1"/>
  <c r="V20" i="54"/>
  <c r="AA20" i="54"/>
  <c r="AJ20" i="54"/>
  <c r="X22" i="54"/>
  <c r="X20" i="54"/>
  <c r="R20" i="54"/>
  <c r="K20" i="154" s="1"/>
  <c r="AG14" i="54"/>
  <c r="AD14" i="54"/>
  <c r="AD20" i="54"/>
  <c r="N11" i="54"/>
  <c r="G11" i="154" s="1"/>
  <c r="AC11" i="54"/>
  <c r="AF14" i="54"/>
  <c r="AJ14" i="54"/>
  <c r="AG20" i="54"/>
  <c r="AG11" i="54"/>
  <c r="O11" i="54"/>
  <c r="H11" i="154" s="1"/>
  <c r="T11" i="54"/>
  <c r="M11" i="154" s="1"/>
  <c r="Y14" i="54"/>
  <c r="AC14" i="54"/>
  <c r="AF20" i="54"/>
  <c r="M22" i="54"/>
  <c r="F22" i="154" s="1"/>
  <c r="AB22" i="54"/>
  <c r="Z14" i="54"/>
  <c r="AD11" i="54"/>
  <c r="U11" i="54"/>
  <c r="M11" i="54"/>
  <c r="F11" i="154" s="1"/>
  <c r="T20" i="54"/>
  <c r="M20" i="154" s="1"/>
  <c r="W11" i="54"/>
  <c r="M14" i="54"/>
  <c r="F14" i="154" s="1"/>
  <c r="Q11" i="54"/>
  <c r="J11" i="154" s="1"/>
  <c r="AA14" i="54"/>
  <c r="AH14" i="54"/>
  <c r="U22" i="54"/>
  <c r="M20" i="54"/>
  <c r="F20" i="154" s="1"/>
  <c r="Q14" i="54"/>
  <c r="J14" i="154" s="1"/>
  <c r="V14" i="54"/>
  <c r="AB11" i="54"/>
  <c r="AE11" i="54"/>
  <c r="AI14" i="54"/>
  <c r="AF22" i="54"/>
  <c r="N22" i="54"/>
  <c r="G22" i="154" s="1"/>
  <c r="R22" i="54"/>
  <c r="K22" i="154" s="1"/>
  <c r="W20" i="54"/>
  <c r="Y11" i="54"/>
  <c r="AE22" i="54"/>
  <c r="T14" i="54"/>
  <c r="M14" i="154" s="1"/>
  <c r="V11" i="54"/>
  <c r="AJ22" i="54"/>
  <c r="U20" i="54"/>
  <c r="O20" i="54"/>
  <c r="H20" i="154" s="1"/>
  <c r="AA11" i="54"/>
  <c r="AH11" i="54"/>
  <c r="U14" i="54"/>
  <c r="Y22" i="54"/>
  <c r="X11" i="54"/>
  <c r="N14" i="54"/>
  <c r="G14" i="154" s="1"/>
  <c r="R11" i="54"/>
  <c r="K11" i="154" s="1"/>
  <c r="W14" i="54"/>
  <c r="AB14" i="54"/>
  <c r="AE14" i="54"/>
  <c r="AI20" i="54"/>
  <c r="AC22" i="54"/>
  <c r="AH22" i="54"/>
  <c r="Z11" i="54"/>
  <c r="AI11" i="54"/>
  <c r="W22" i="54"/>
  <c r="T22" i="54"/>
  <c r="M22" i="154" s="1"/>
  <c r="AE20" i="54"/>
  <c r="Q22" i="54"/>
  <c r="J22" i="154" s="1"/>
  <c r="AG22" i="54"/>
  <c r="O14" i="54"/>
  <c r="H14" i="154" s="1"/>
  <c r="N20" i="54"/>
  <c r="G20" i="154" s="1"/>
  <c r="R14" i="54"/>
  <c r="K14" i="154" s="1"/>
  <c r="X14" i="54"/>
  <c r="AB20" i="54"/>
  <c r="AF11" i="54"/>
  <c r="AI22" i="54"/>
  <c r="AJ11" i="54"/>
  <c r="AA22" i="54"/>
  <c r="O22" i="54"/>
  <c r="H22" i="154" s="1"/>
  <c r="AD22" i="54"/>
  <c r="J22" i="152" l="1"/>
  <c r="J22" i="153"/>
  <c r="J42" i="153" s="1"/>
  <c r="J22" i="155" s="1"/>
  <c r="K11" i="152"/>
  <c r="K11" i="153"/>
  <c r="K31" i="153" s="1"/>
  <c r="K11" i="155" s="1"/>
  <c r="G22" i="152"/>
  <c r="G22" i="153"/>
  <c r="G42" i="153" s="1"/>
  <c r="G22" i="155" s="1"/>
  <c r="H22" i="152"/>
  <c r="H22" i="153"/>
  <c r="H42" i="153" s="1"/>
  <c r="H22" i="155" s="1"/>
  <c r="G20" i="152"/>
  <c r="G20" i="153"/>
  <c r="G40" i="153" s="1"/>
  <c r="G20" i="155" s="1"/>
  <c r="G14" i="152"/>
  <c r="G14" i="153"/>
  <c r="G34" i="153" s="1"/>
  <c r="G14" i="155" s="1"/>
  <c r="H11" i="153"/>
  <c r="H31" i="153" s="1"/>
  <c r="H11" i="155" s="1"/>
  <c r="H11" i="152"/>
  <c r="C14" i="152"/>
  <c r="C14" i="153"/>
  <c r="C34" i="153" s="1"/>
  <c r="C14" i="155" s="1"/>
  <c r="C11" i="152"/>
  <c r="C11" i="153"/>
  <c r="C31" i="153" s="1"/>
  <c r="C11" i="155" s="1"/>
  <c r="M13" i="156"/>
  <c r="M33" i="156" s="1"/>
  <c r="M33" i="152"/>
  <c r="M22" i="152"/>
  <c r="M22" i="153"/>
  <c r="M42" i="153" s="1"/>
  <c r="M22" i="155" s="1"/>
  <c r="J14" i="152"/>
  <c r="J14" i="153"/>
  <c r="J34" i="153" s="1"/>
  <c r="J14" i="155" s="1"/>
  <c r="M20" i="152"/>
  <c r="M20" i="153"/>
  <c r="M40" i="153" s="1"/>
  <c r="M20" i="155" s="1"/>
  <c r="C20" i="152"/>
  <c r="C20" i="153"/>
  <c r="C40" i="153" s="1"/>
  <c r="C20" i="155" s="1"/>
  <c r="K10" i="156"/>
  <c r="K30" i="156" s="1"/>
  <c r="K30" i="152"/>
  <c r="M10" i="156"/>
  <c r="M30" i="156" s="1"/>
  <c r="M30" i="152"/>
  <c r="H10" i="156"/>
  <c r="H30" i="156" s="1"/>
  <c r="H30" i="152"/>
  <c r="I36" i="152"/>
  <c r="I16" i="156"/>
  <c r="I36" i="156" s="1"/>
  <c r="C19" i="156"/>
  <c r="C39" i="156" s="1"/>
  <c r="C39" i="152"/>
  <c r="K19" i="156"/>
  <c r="K39" i="156" s="1"/>
  <c r="K39" i="152"/>
  <c r="G33" i="152"/>
  <c r="G13" i="156"/>
  <c r="G33" i="156" s="1"/>
  <c r="J30" i="152"/>
  <c r="J10" i="156"/>
  <c r="J30" i="156" s="1"/>
  <c r="H28" i="152"/>
  <c r="H8" i="156"/>
  <c r="H28" i="156" s="1"/>
  <c r="G8" i="156"/>
  <c r="G28" i="156" s="1"/>
  <c r="G28" i="152"/>
  <c r="K13" i="156"/>
  <c r="K33" i="156" s="1"/>
  <c r="K33" i="152"/>
  <c r="G39" i="152"/>
  <c r="G19" i="156"/>
  <c r="G39" i="156" s="1"/>
  <c r="C10" i="156"/>
  <c r="C30" i="156" s="1"/>
  <c r="C30" i="152"/>
  <c r="H14" i="152"/>
  <c r="H14" i="153"/>
  <c r="H34" i="153" s="1"/>
  <c r="H14" i="155" s="1"/>
  <c r="H20" i="152"/>
  <c r="H20" i="153"/>
  <c r="H40" i="153" s="1"/>
  <c r="H20" i="155" s="1"/>
  <c r="M14" i="152"/>
  <c r="M14" i="153"/>
  <c r="M34" i="153" s="1"/>
  <c r="M14" i="155" s="1"/>
  <c r="K22" i="153"/>
  <c r="K42" i="153" s="1"/>
  <c r="K22" i="155" s="1"/>
  <c r="K22" i="152"/>
  <c r="F20" i="153"/>
  <c r="F40" i="153" s="1"/>
  <c r="F20" i="155" s="1"/>
  <c r="F20" i="152"/>
  <c r="J11" i="152"/>
  <c r="J11" i="153"/>
  <c r="J31" i="153" s="1"/>
  <c r="J11" i="155" s="1"/>
  <c r="F11" i="152"/>
  <c r="F11" i="153"/>
  <c r="F31" i="153" s="1"/>
  <c r="F11" i="155" s="1"/>
  <c r="G11" i="152"/>
  <c r="G11" i="153"/>
  <c r="G31" i="153" s="1"/>
  <c r="G11" i="155" s="1"/>
  <c r="K20" i="152"/>
  <c r="K20" i="153"/>
  <c r="K40" i="153" s="1"/>
  <c r="K20" i="155" s="1"/>
  <c r="I17" i="152"/>
  <c r="I17" i="153"/>
  <c r="I37" i="153" s="1"/>
  <c r="I17" i="155" s="1"/>
  <c r="K14" i="152"/>
  <c r="K14" i="153"/>
  <c r="K34" i="153" s="1"/>
  <c r="K14" i="155" s="1"/>
  <c r="F14" i="152"/>
  <c r="F14" i="153"/>
  <c r="F34" i="153" s="1"/>
  <c r="F14" i="155" s="1"/>
  <c r="F22" i="152"/>
  <c r="F22" i="153"/>
  <c r="F42" i="153" s="1"/>
  <c r="F22" i="155" s="1"/>
  <c r="M11" i="152"/>
  <c r="M11" i="153"/>
  <c r="M31" i="153" s="1"/>
  <c r="M11" i="155" s="1"/>
  <c r="K28" i="152"/>
  <c r="K8" i="156"/>
  <c r="K28" i="156" s="1"/>
  <c r="C33" i="152"/>
  <c r="C13" i="156"/>
  <c r="C33" i="156" s="1"/>
  <c r="J33" i="152"/>
  <c r="J13" i="156"/>
  <c r="J33" i="156" s="1"/>
  <c r="F39" i="152"/>
  <c r="F19" i="156"/>
  <c r="F39" i="156" s="1"/>
  <c r="J20" i="156"/>
  <c r="J40" i="156" s="1"/>
  <c r="J40" i="152"/>
  <c r="M8" i="156"/>
  <c r="M28" i="156" s="1"/>
  <c r="M28" i="152"/>
  <c r="G10" i="156"/>
  <c r="G30" i="156" s="1"/>
  <c r="G30" i="152"/>
  <c r="C22" i="156"/>
  <c r="C42" i="156" s="1"/>
  <c r="C42" i="152"/>
  <c r="F33" i="152"/>
  <c r="F13" i="156"/>
  <c r="F33" i="156" s="1"/>
  <c r="F8" i="156"/>
  <c r="F28" i="156" s="1"/>
  <c r="F28" i="152"/>
  <c r="M19" i="156"/>
  <c r="M39" i="156" s="1"/>
  <c r="M39" i="152"/>
  <c r="H39" i="152"/>
  <c r="H19" i="156"/>
  <c r="H39" i="156" s="1"/>
  <c r="F30" i="152"/>
  <c r="F10" i="156"/>
  <c r="F30" i="156" s="1"/>
  <c r="J8" i="156"/>
  <c r="J28" i="156" s="1"/>
  <c r="J28" i="152"/>
  <c r="H33" i="152"/>
  <c r="H13" i="156"/>
  <c r="H33" i="156" s="1"/>
  <c r="AC22" i="166"/>
  <c r="AC42" i="166" s="1"/>
  <c r="AC22" i="163"/>
  <c r="AC42" i="163" s="1"/>
  <c r="AC21" i="165" s="1"/>
  <c r="AC22" i="164"/>
  <c r="AC42" i="164" s="1"/>
  <c r="AC22" i="145"/>
  <c r="AC42" i="145" s="1"/>
  <c r="AC22" i="126"/>
  <c r="AC42" i="126" s="1"/>
  <c r="AC21" i="144" s="1"/>
  <c r="AC22" i="80"/>
  <c r="AC42" i="80" s="1"/>
  <c r="R22" i="166"/>
  <c r="R42" i="166" s="1"/>
  <c r="R22" i="163"/>
  <c r="R42" i="163" s="1"/>
  <c r="R21" i="165" s="1"/>
  <c r="R22" i="164"/>
  <c r="R42" i="164" s="1"/>
  <c r="R22" i="145"/>
  <c r="R42" i="145" s="1"/>
  <c r="R22" i="97"/>
  <c r="R22" i="126"/>
  <c r="R42" i="126" s="1"/>
  <c r="R21" i="144" s="1"/>
  <c r="R22" i="80"/>
  <c r="R42" i="80" s="1"/>
  <c r="AB22" i="166"/>
  <c r="AB42" i="166" s="1"/>
  <c r="AB22" i="163"/>
  <c r="AB42" i="163" s="1"/>
  <c r="AB21" i="165" s="1"/>
  <c r="AB22" i="164"/>
  <c r="AB42" i="164" s="1"/>
  <c r="AB22" i="145"/>
  <c r="AB42" i="145" s="1"/>
  <c r="AB22" i="126"/>
  <c r="AB42" i="126" s="1"/>
  <c r="AB21" i="144" s="1"/>
  <c r="AB22" i="80"/>
  <c r="AB42" i="80" s="1"/>
  <c r="AG20" i="166"/>
  <c r="AG40" i="166" s="1"/>
  <c r="AG20" i="163"/>
  <c r="AG40" i="163" s="1"/>
  <c r="AG19" i="165" s="1"/>
  <c r="AG20" i="164"/>
  <c r="AG40" i="164" s="1"/>
  <c r="AG20" i="145"/>
  <c r="AG40" i="145" s="1"/>
  <c r="AG20" i="126"/>
  <c r="AG40" i="126" s="1"/>
  <c r="AG19" i="144" s="1"/>
  <c r="AG20" i="80"/>
  <c r="AG40" i="80" s="1"/>
  <c r="P17" i="166"/>
  <c r="P37" i="166" s="1"/>
  <c r="P17" i="163"/>
  <c r="P37" i="163" s="1"/>
  <c r="P16" i="165" s="1"/>
  <c r="P17" i="164"/>
  <c r="P37" i="164" s="1"/>
  <c r="P17" i="145"/>
  <c r="P37" i="145" s="1"/>
  <c r="P17" i="126"/>
  <c r="P37" i="126" s="1"/>
  <c r="P16" i="144" s="1"/>
  <c r="P17" i="97"/>
  <c r="P17" i="80"/>
  <c r="P37" i="80" s="1"/>
  <c r="AI22" i="166"/>
  <c r="AI42" i="166" s="1"/>
  <c r="AI22" i="163"/>
  <c r="AI42" i="163" s="1"/>
  <c r="AI21" i="165" s="1"/>
  <c r="AI22" i="145"/>
  <c r="AI42" i="145" s="1"/>
  <c r="AI22" i="126"/>
  <c r="AI42" i="126" s="1"/>
  <c r="AI21" i="144" s="1"/>
  <c r="AI22" i="164"/>
  <c r="AI42" i="164" s="1"/>
  <c r="AI22" i="80"/>
  <c r="AI42" i="80" s="1"/>
  <c r="M14" i="166"/>
  <c r="M34" i="166" s="1"/>
  <c r="M14" i="163"/>
  <c r="M34" i="163" s="1"/>
  <c r="M13" i="165" s="1"/>
  <c r="M14" i="164"/>
  <c r="M34" i="164" s="1"/>
  <c r="M14" i="145"/>
  <c r="M34" i="145" s="1"/>
  <c r="M14" i="126"/>
  <c r="M34" i="126" s="1"/>
  <c r="M13" i="144" s="1"/>
  <c r="M14" i="80"/>
  <c r="M34" i="80" s="1"/>
  <c r="M14" i="97"/>
  <c r="R19" i="190"/>
  <c r="R39" i="190" s="1"/>
  <c r="R39" i="97"/>
  <c r="Q10" i="190"/>
  <c r="Q30" i="190" s="1"/>
  <c r="Q30" i="97"/>
  <c r="N30" i="97"/>
  <c r="N10" i="190"/>
  <c r="N30" i="190" s="1"/>
  <c r="O28" i="97"/>
  <c r="O8" i="190"/>
  <c r="O28" i="190" s="1"/>
  <c r="O19" i="190"/>
  <c r="O39" i="190" s="1"/>
  <c r="O39" i="97"/>
  <c r="J13" i="190"/>
  <c r="J33" i="190" s="1"/>
  <c r="J33" i="97"/>
  <c r="M10" i="190"/>
  <c r="M30" i="190" s="1"/>
  <c r="M30" i="97"/>
  <c r="J30" i="97"/>
  <c r="J10" i="190"/>
  <c r="J30" i="190" s="1"/>
  <c r="Q8" i="190"/>
  <c r="Q28" i="190" s="1"/>
  <c r="Q28" i="97"/>
  <c r="R30" i="97"/>
  <c r="R10" i="190"/>
  <c r="R30" i="190" s="1"/>
  <c r="X14" i="166"/>
  <c r="X34" i="166" s="1"/>
  <c r="X14" i="163"/>
  <c r="X34" i="163" s="1"/>
  <c r="X13" i="165" s="1"/>
  <c r="X14" i="164"/>
  <c r="X34" i="164" s="1"/>
  <c r="X14" i="145"/>
  <c r="X34" i="145" s="1"/>
  <c r="X14" i="126"/>
  <c r="X34" i="126" s="1"/>
  <c r="X13" i="144" s="1"/>
  <c r="X14" i="80"/>
  <c r="X34" i="80" s="1"/>
  <c r="W22" i="166"/>
  <c r="W42" i="166" s="1"/>
  <c r="W22" i="163"/>
  <c r="W42" i="163" s="1"/>
  <c r="W21" i="165" s="1"/>
  <c r="W22" i="145"/>
  <c r="W42" i="145" s="1"/>
  <c r="W22" i="126"/>
  <c r="W42" i="126" s="1"/>
  <c r="W21" i="144" s="1"/>
  <c r="W22" i="164"/>
  <c r="W42" i="164" s="1"/>
  <c r="W22" i="80"/>
  <c r="W42" i="80" s="1"/>
  <c r="Y22" i="166"/>
  <c r="Y42" i="166" s="1"/>
  <c r="Y22" i="164"/>
  <c r="Y42" i="164" s="1"/>
  <c r="Y22" i="145"/>
  <c r="Y42" i="145" s="1"/>
  <c r="Y22" i="126"/>
  <c r="Y42" i="126" s="1"/>
  <c r="Y21" i="144" s="1"/>
  <c r="Y22" i="163"/>
  <c r="Y42" i="163" s="1"/>
  <c r="Y21" i="165" s="1"/>
  <c r="Y22" i="80"/>
  <c r="Y42" i="80" s="1"/>
  <c r="T14" i="166"/>
  <c r="T34" i="166" s="1"/>
  <c r="T14" i="163"/>
  <c r="T34" i="163" s="1"/>
  <c r="T13" i="165" s="1"/>
  <c r="T14" i="164"/>
  <c r="T34" i="164" s="1"/>
  <c r="T14" i="145"/>
  <c r="T34" i="145" s="1"/>
  <c r="T14" i="126"/>
  <c r="T34" i="126" s="1"/>
  <c r="T13" i="144" s="1"/>
  <c r="T14" i="80"/>
  <c r="T34" i="80" s="1"/>
  <c r="M20" i="166"/>
  <c r="M40" i="166" s="1"/>
  <c r="M20" i="163"/>
  <c r="M40" i="163" s="1"/>
  <c r="M19" i="165" s="1"/>
  <c r="M20" i="164"/>
  <c r="M40" i="164" s="1"/>
  <c r="M20" i="145"/>
  <c r="M40" i="145" s="1"/>
  <c r="M20" i="126"/>
  <c r="M40" i="126" s="1"/>
  <c r="M19" i="144" s="1"/>
  <c r="M20" i="80"/>
  <c r="M40" i="80" s="1"/>
  <c r="M20" i="97"/>
  <c r="Q11" i="166"/>
  <c r="Q31" i="166" s="1"/>
  <c r="Q11" i="164"/>
  <c r="Q31" i="164" s="1"/>
  <c r="Q11" i="145"/>
  <c r="Q31" i="145" s="1"/>
  <c r="Q11" i="163"/>
  <c r="Q31" i="163" s="1"/>
  <c r="Q10" i="165" s="1"/>
  <c r="Q11" i="126"/>
  <c r="Q31" i="126" s="1"/>
  <c r="Q10" i="144" s="1"/>
  <c r="Q11" i="97"/>
  <c r="Q11" i="80"/>
  <c r="Q31" i="80" s="1"/>
  <c r="Y14" i="166"/>
  <c r="Y34" i="166" s="1"/>
  <c r="Y14" i="163"/>
  <c r="Y34" i="163" s="1"/>
  <c r="Y13" i="165" s="1"/>
  <c r="Y14" i="164"/>
  <c r="Y34" i="164" s="1"/>
  <c r="Y14" i="145"/>
  <c r="Y34" i="145" s="1"/>
  <c r="Y14" i="126"/>
  <c r="Y34" i="126" s="1"/>
  <c r="Y13" i="144" s="1"/>
  <c r="Y14" i="80"/>
  <c r="Y34" i="80" s="1"/>
  <c r="R20" i="166"/>
  <c r="R40" i="166" s="1"/>
  <c r="R20" i="163"/>
  <c r="R40" i="163" s="1"/>
  <c r="R19" i="165" s="1"/>
  <c r="R20" i="164"/>
  <c r="R40" i="164" s="1"/>
  <c r="R20" i="126"/>
  <c r="R40" i="126" s="1"/>
  <c r="R19" i="144" s="1"/>
  <c r="R20" i="97"/>
  <c r="R20" i="145"/>
  <c r="R40" i="145" s="1"/>
  <c r="R20" i="80"/>
  <c r="R40" i="80" s="1"/>
  <c r="AA20" i="166"/>
  <c r="AA40" i="166" s="1"/>
  <c r="AA20" i="163"/>
  <c r="AA40" i="163" s="1"/>
  <c r="AA19" i="165" s="1"/>
  <c r="AA20" i="164"/>
  <c r="AA40" i="164" s="1"/>
  <c r="AA20" i="145"/>
  <c r="AA40" i="145" s="1"/>
  <c r="AA20" i="126"/>
  <c r="AA40" i="126" s="1"/>
  <c r="AA19" i="144" s="1"/>
  <c r="AA20" i="80"/>
  <c r="AA40" i="80" s="1"/>
  <c r="V22" i="166"/>
  <c r="V42" i="166" s="1"/>
  <c r="V22" i="163"/>
  <c r="V42" i="163" s="1"/>
  <c r="V21" i="165" s="1"/>
  <c r="V22" i="164"/>
  <c r="V42" i="164" s="1"/>
  <c r="V22" i="145"/>
  <c r="V42" i="145" s="1"/>
  <c r="V22" i="126"/>
  <c r="V42" i="126" s="1"/>
  <c r="V21" i="144" s="1"/>
  <c r="V22" i="80"/>
  <c r="V42" i="80" s="1"/>
  <c r="M33" i="97"/>
  <c r="M13" i="190"/>
  <c r="M33" i="190" s="1"/>
  <c r="N8" i="190"/>
  <c r="N28" i="190" s="1"/>
  <c r="N28" i="97"/>
  <c r="Q33" i="97"/>
  <c r="Q13" i="190"/>
  <c r="Q33" i="190" s="1"/>
  <c r="M39" i="97"/>
  <c r="M19" i="190"/>
  <c r="M39" i="190" s="1"/>
  <c r="AD22" i="166"/>
  <c r="AD42" i="166" s="1"/>
  <c r="AD22" i="163"/>
  <c r="AD42" i="163" s="1"/>
  <c r="AD21" i="165" s="1"/>
  <c r="AD22" i="164"/>
  <c r="AD42" i="164" s="1"/>
  <c r="AD22" i="126"/>
  <c r="AD42" i="126" s="1"/>
  <c r="AD21" i="144" s="1"/>
  <c r="AD22" i="145"/>
  <c r="AD42" i="145" s="1"/>
  <c r="AD22" i="80"/>
  <c r="AD42" i="80" s="1"/>
  <c r="Q22" i="166"/>
  <c r="Q42" i="166" s="1"/>
  <c r="Q22" i="163"/>
  <c r="Q42" i="163" s="1"/>
  <c r="Q21" i="165" s="1"/>
  <c r="Q22" i="164"/>
  <c r="Q42" i="164" s="1"/>
  <c r="Q22" i="145"/>
  <c r="Q42" i="145" s="1"/>
  <c r="Q22" i="126"/>
  <c r="Q42" i="126" s="1"/>
  <c r="Q21" i="144" s="1"/>
  <c r="Q22" i="80"/>
  <c r="Q42" i="80" s="1"/>
  <c r="Q22" i="97"/>
  <c r="AI20" i="166"/>
  <c r="AI40" i="166" s="1"/>
  <c r="AI20" i="163"/>
  <c r="AI40" i="163" s="1"/>
  <c r="AI19" i="165" s="1"/>
  <c r="AI20" i="164"/>
  <c r="AI40" i="164" s="1"/>
  <c r="AI20" i="145"/>
  <c r="AI40" i="145" s="1"/>
  <c r="AI20" i="126"/>
  <c r="AI40" i="126" s="1"/>
  <c r="AI19" i="144" s="1"/>
  <c r="AI20" i="80"/>
  <c r="AI40" i="80" s="1"/>
  <c r="U14" i="166"/>
  <c r="U34" i="166" s="1"/>
  <c r="U14" i="163"/>
  <c r="U34" i="163" s="1"/>
  <c r="U13" i="165" s="1"/>
  <c r="U14" i="164"/>
  <c r="U34" i="164" s="1"/>
  <c r="U14" i="145"/>
  <c r="U34" i="145" s="1"/>
  <c r="U14" i="126"/>
  <c r="U34" i="126" s="1"/>
  <c r="U13" i="144" s="1"/>
  <c r="U14" i="80"/>
  <c r="U34" i="80" s="1"/>
  <c r="N22" i="166"/>
  <c r="N42" i="166" s="1"/>
  <c r="N22" i="163"/>
  <c r="N42" i="163" s="1"/>
  <c r="N21" i="165" s="1"/>
  <c r="N22" i="164"/>
  <c r="N42" i="164" s="1"/>
  <c r="N22" i="126"/>
  <c r="N42" i="126" s="1"/>
  <c r="N21" i="144" s="1"/>
  <c r="N22" i="97"/>
  <c r="N22" i="145"/>
  <c r="N42" i="145" s="1"/>
  <c r="N22" i="80"/>
  <c r="N42" i="80" s="1"/>
  <c r="U22" i="166"/>
  <c r="U42" i="166" s="1"/>
  <c r="U22" i="163"/>
  <c r="U42" i="163" s="1"/>
  <c r="U21" i="165" s="1"/>
  <c r="U22" i="164"/>
  <c r="U42" i="164" s="1"/>
  <c r="U22" i="145"/>
  <c r="U42" i="145" s="1"/>
  <c r="U22" i="126"/>
  <c r="U42" i="126" s="1"/>
  <c r="U21" i="144" s="1"/>
  <c r="U22" i="80"/>
  <c r="U42" i="80" s="1"/>
  <c r="M22" i="166"/>
  <c r="M42" i="166" s="1"/>
  <c r="M22" i="163"/>
  <c r="M42" i="163" s="1"/>
  <c r="M21" i="165" s="1"/>
  <c r="M22" i="164"/>
  <c r="M42" i="164" s="1"/>
  <c r="M22" i="145"/>
  <c r="M42" i="145" s="1"/>
  <c r="M22" i="126"/>
  <c r="M42" i="126" s="1"/>
  <c r="M21" i="144" s="1"/>
  <c r="M22" i="97"/>
  <c r="M22" i="80"/>
  <c r="M42" i="80" s="1"/>
  <c r="AJ14" i="166"/>
  <c r="AJ34" i="166" s="1"/>
  <c r="AJ14" i="163"/>
  <c r="AJ34" i="163" s="1"/>
  <c r="AJ13" i="165" s="1"/>
  <c r="AJ14" i="164"/>
  <c r="AJ34" i="164" s="1"/>
  <c r="AJ14" i="145"/>
  <c r="AJ34" i="145" s="1"/>
  <c r="AJ14" i="126"/>
  <c r="AJ34" i="126" s="1"/>
  <c r="AJ13" i="144" s="1"/>
  <c r="AJ14" i="80"/>
  <c r="AJ34" i="80" s="1"/>
  <c r="V20" i="166"/>
  <c r="V40" i="166" s="1"/>
  <c r="V20" i="163"/>
  <c r="V40" i="163" s="1"/>
  <c r="V19" i="165" s="1"/>
  <c r="V20" i="164"/>
  <c r="V40" i="164" s="1"/>
  <c r="V20" i="126"/>
  <c r="V40" i="126" s="1"/>
  <c r="V19" i="144" s="1"/>
  <c r="V20" i="145"/>
  <c r="V40" i="145" s="1"/>
  <c r="V20" i="80"/>
  <c r="V40" i="80" s="1"/>
  <c r="O22" i="166"/>
  <c r="O42" i="166" s="1"/>
  <c r="O22" i="163"/>
  <c r="O42" i="163" s="1"/>
  <c r="O21" i="165" s="1"/>
  <c r="O22" i="164"/>
  <c r="O42" i="164" s="1"/>
  <c r="O22" i="145"/>
  <c r="O42" i="145" s="1"/>
  <c r="O22" i="126"/>
  <c r="O42" i="126" s="1"/>
  <c r="O21" i="144" s="1"/>
  <c r="O22" i="80"/>
  <c r="O42" i="80" s="1"/>
  <c r="O22" i="97"/>
  <c r="AF11" i="166"/>
  <c r="AF31" i="166" s="1"/>
  <c r="AF11" i="163"/>
  <c r="AF31" i="163" s="1"/>
  <c r="AF10" i="165" s="1"/>
  <c r="AF11" i="164"/>
  <c r="AF31" i="164" s="1"/>
  <c r="AF11" i="145"/>
  <c r="AF31" i="145" s="1"/>
  <c r="AF11" i="126"/>
  <c r="AF31" i="126" s="1"/>
  <c r="AF10" i="144" s="1"/>
  <c r="AF11" i="80"/>
  <c r="AF31" i="80" s="1"/>
  <c r="N20" i="166"/>
  <c r="N40" i="166" s="1"/>
  <c r="N20" i="163"/>
  <c r="N40" i="163" s="1"/>
  <c r="N19" i="165" s="1"/>
  <c r="N20" i="164"/>
  <c r="N40" i="164" s="1"/>
  <c r="N20" i="97"/>
  <c r="N20" i="145"/>
  <c r="N40" i="145" s="1"/>
  <c r="N20" i="126"/>
  <c r="N40" i="126" s="1"/>
  <c r="N19" i="144" s="1"/>
  <c r="N20" i="80"/>
  <c r="N40" i="80" s="1"/>
  <c r="AE20" i="166"/>
  <c r="AE40" i="166" s="1"/>
  <c r="AE20" i="163"/>
  <c r="AE40" i="163" s="1"/>
  <c r="AE19" i="165" s="1"/>
  <c r="AE20" i="164"/>
  <c r="AE40" i="164" s="1"/>
  <c r="AE20" i="145"/>
  <c r="AE40" i="145" s="1"/>
  <c r="AE20" i="126"/>
  <c r="AE40" i="126" s="1"/>
  <c r="AE19" i="144" s="1"/>
  <c r="AE20" i="80"/>
  <c r="AE40" i="80" s="1"/>
  <c r="Z11" i="166"/>
  <c r="Z31" i="166" s="1"/>
  <c r="Z11" i="163"/>
  <c r="Z31" i="163" s="1"/>
  <c r="Z10" i="165" s="1"/>
  <c r="Z11" i="164"/>
  <c r="Z31" i="164" s="1"/>
  <c r="Z11" i="145"/>
  <c r="Z31" i="145" s="1"/>
  <c r="Z11" i="126"/>
  <c r="Z31" i="126" s="1"/>
  <c r="Z10" i="144" s="1"/>
  <c r="Z11" i="80"/>
  <c r="Z31" i="80" s="1"/>
  <c r="AE14" i="166"/>
  <c r="AE34" i="166" s="1"/>
  <c r="AE14" i="163"/>
  <c r="AE34" i="163" s="1"/>
  <c r="AE13" i="165" s="1"/>
  <c r="AE14" i="164"/>
  <c r="AE34" i="164" s="1"/>
  <c r="AE14" i="126"/>
  <c r="AE34" i="126" s="1"/>
  <c r="AE13" i="144" s="1"/>
  <c r="AE14" i="145"/>
  <c r="AE34" i="145" s="1"/>
  <c r="AE14" i="80"/>
  <c r="AE34" i="80" s="1"/>
  <c r="N14" i="166"/>
  <c r="N34" i="166" s="1"/>
  <c r="N14" i="163"/>
  <c r="N34" i="163" s="1"/>
  <c r="N13" i="165" s="1"/>
  <c r="N14" i="145"/>
  <c r="N34" i="145" s="1"/>
  <c r="N14" i="164"/>
  <c r="N34" i="164" s="1"/>
  <c r="N14" i="97"/>
  <c r="N14" i="80"/>
  <c r="N34" i="80" s="1"/>
  <c r="N14" i="126"/>
  <c r="N34" i="126" s="1"/>
  <c r="N13" i="144" s="1"/>
  <c r="AH11" i="166"/>
  <c r="AH31" i="166" s="1"/>
  <c r="AH11" i="163"/>
  <c r="AH31" i="163" s="1"/>
  <c r="AH10" i="165" s="1"/>
  <c r="AH11" i="164"/>
  <c r="AH31" i="164" s="1"/>
  <c r="AH11" i="145"/>
  <c r="AH31" i="145" s="1"/>
  <c r="AH11" i="126"/>
  <c r="AH31" i="126" s="1"/>
  <c r="AH10" i="144" s="1"/>
  <c r="AH11" i="80"/>
  <c r="AH31" i="80" s="1"/>
  <c r="AJ22" i="166"/>
  <c r="AJ42" i="166" s="1"/>
  <c r="AJ22" i="163"/>
  <c r="AJ42" i="163" s="1"/>
  <c r="AJ21" i="165" s="1"/>
  <c r="AJ22" i="164"/>
  <c r="AJ42" i="164" s="1"/>
  <c r="AJ22" i="145"/>
  <c r="AJ42" i="145" s="1"/>
  <c r="AJ22" i="126"/>
  <c r="AJ42" i="126" s="1"/>
  <c r="AJ21" i="144" s="1"/>
  <c r="AJ22" i="80"/>
  <c r="AJ42" i="80" s="1"/>
  <c r="Y11" i="166"/>
  <c r="Y31" i="166" s="1"/>
  <c r="Y11" i="163"/>
  <c r="Y31" i="163" s="1"/>
  <c r="Y10" i="165" s="1"/>
  <c r="Y11" i="164"/>
  <c r="Y31" i="164" s="1"/>
  <c r="Y11" i="145"/>
  <c r="Y31" i="145" s="1"/>
  <c r="Y11" i="126"/>
  <c r="Y31" i="126" s="1"/>
  <c r="Y10" i="144" s="1"/>
  <c r="Y11" i="80"/>
  <c r="Y31" i="80" s="1"/>
  <c r="AF22" i="166"/>
  <c r="AF42" i="166" s="1"/>
  <c r="AF22" i="163"/>
  <c r="AF42" i="163" s="1"/>
  <c r="AF21" i="165" s="1"/>
  <c r="AF22" i="164"/>
  <c r="AF42" i="164" s="1"/>
  <c r="AF22" i="145"/>
  <c r="AF42" i="145" s="1"/>
  <c r="AF22" i="126"/>
  <c r="AF42" i="126" s="1"/>
  <c r="AF21" i="144" s="1"/>
  <c r="AF22" i="80"/>
  <c r="AF42" i="80" s="1"/>
  <c r="V14" i="166"/>
  <c r="V34" i="166" s="1"/>
  <c r="V14" i="163"/>
  <c r="V34" i="163" s="1"/>
  <c r="V13" i="165" s="1"/>
  <c r="V14" i="164"/>
  <c r="V34" i="164" s="1"/>
  <c r="V14" i="145"/>
  <c r="V34" i="145" s="1"/>
  <c r="V14" i="126"/>
  <c r="V34" i="126" s="1"/>
  <c r="V13" i="144" s="1"/>
  <c r="V14" i="80"/>
  <c r="V34" i="80" s="1"/>
  <c r="AH14" i="166"/>
  <c r="AH34" i="166" s="1"/>
  <c r="AH14" i="163"/>
  <c r="AH34" i="163" s="1"/>
  <c r="AH13" i="165" s="1"/>
  <c r="AH14" i="164"/>
  <c r="AH34" i="164" s="1"/>
  <c r="AH14" i="145"/>
  <c r="AH34" i="145" s="1"/>
  <c r="AH14" i="126"/>
  <c r="AH34" i="126" s="1"/>
  <c r="AH13" i="144" s="1"/>
  <c r="AH14" i="80"/>
  <c r="AH34" i="80" s="1"/>
  <c r="W11" i="166"/>
  <c r="W31" i="166" s="1"/>
  <c r="W11" i="163"/>
  <c r="W31" i="163" s="1"/>
  <c r="W10" i="165" s="1"/>
  <c r="W11" i="164"/>
  <c r="W31" i="164" s="1"/>
  <c r="W11" i="145"/>
  <c r="W31" i="145" s="1"/>
  <c r="W11" i="126"/>
  <c r="W31" i="126" s="1"/>
  <c r="W10" i="144" s="1"/>
  <c r="W11" i="80"/>
  <c r="W31" i="80" s="1"/>
  <c r="AD11" i="166"/>
  <c r="AD31" i="166" s="1"/>
  <c r="AD11" i="163"/>
  <c r="AD31" i="163" s="1"/>
  <c r="AD10" i="165" s="1"/>
  <c r="AD11" i="145"/>
  <c r="AD31" i="145" s="1"/>
  <c r="AD11" i="164"/>
  <c r="AD31" i="164" s="1"/>
  <c r="AD11" i="126"/>
  <c r="AD31" i="126" s="1"/>
  <c r="AD10" i="144" s="1"/>
  <c r="AD11" i="80"/>
  <c r="AD31" i="80" s="1"/>
  <c r="AF20" i="166"/>
  <c r="AF40" i="166" s="1"/>
  <c r="AF20" i="163"/>
  <c r="AF40" i="163" s="1"/>
  <c r="AF19" i="165" s="1"/>
  <c r="AF20" i="164"/>
  <c r="AF40" i="164" s="1"/>
  <c r="AF20" i="145"/>
  <c r="AF40" i="145" s="1"/>
  <c r="AF20" i="126"/>
  <c r="AF40" i="126" s="1"/>
  <c r="AF19" i="144" s="1"/>
  <c r="AF20" i="80"/>
  <c r="AF40" i="80" s="1"/>
  <c r="O11" i="166"/>
  <c r="O31" i="166" s="1"/>
  <c r="O11" i="163"/>
  <c r="O31" i="163" s="1"/>
  <c r="O10" i="165" s="1"/>
  <c r="O11" i="164"/>
  <c r="O31" i="164" s="1"/>
  <c r="O11" i="126"/>
  <c r="O31" i="126" s="1"/>
  <c r="O10" i="144" s="1"/>
  <c r="O11" i="145"/>
  <c r="O31" i="145" s="1"/>
  <c r="O11" i="80"/>
  <c r="O31" i="80" s="1"/>
  <c r="O11" i="97"/>
  <c r="AF14" i="166"/>
  <c r="AF34" i="166" s="1"/>
  <c r="AF14" i="163"/>
  <c r="AF34" i="163" s="1"/>
  <c r="AF13" i="165" s="1"/>
  <c r="AF14" i="164"/>
  <c r="AF34" i="164" s="1"/>
  <c r="AF14" i="145"/>
  <c r="AF34" i="145" s="1"/>
  <c r="AF14" i="126"/>
  <c r="AF34" i="126" s="1"/>
  <c r="AF13" i="144" s="1"/>
  <c r="AF14" i="80"/>
  <c r="AF34" i="80" s="1"/>
  <c r="AD14" i="166"/>
  <c r="AD34" i="166" s="1"/>
  <c r="AD14" i="163"/>
  <c r="AD34" i="163" s="1"/>
  <c r="AD13" i="165" s="1"/>
  <c r="AD14" i="145"/>
  <c r="AD34" i="145" s="1"/>
  <c r="AD14" i="164"/>
  <c r="AD34" i="164" s="1"/>
  <c r="AD14" i="80"/>
  <c r="AD34" i="80" s="1"/>
  <c r="AD14" i="126"/>
  <c r="AD34" i="126" s="1"/>
  <c r="AD13" i="144" s="1"/>
  <c r="X22" i="166"/>
  <c r="X42" i="166" s="1"/>
  <c r="X22" i="163"/>
  <c r="X42" i="163" s="1"/>
  <c r="X21" i="165" s="1"/>
  <c r="X22" i="164"/>
  <c r="X42" i="164" s="1"/>
  <c r="X22" i="145"/>
  <c r="X42" i="145" s="1"/>
  <c r="X22" i="126"/>
  <c r="X42" i="126" s="1"/>
  <c r="X21" i="144" s="1"/>
  <c r="X22" i="80"/>
  <c r="X42" i="80" s="1"/>
  <c r="J14" i="166"/>
  <c r="J34" i="166" s="1"/>
  <c r="J14" i="163"/>
  <c r="J34" i="163" s="1"/>
  <c r="J13" i="165" s="1"/>
  <c r="J14" i="164"/>
  <c r="J34" i="164" s="1"/>
  <c r="J14" i="145"/>
  <c r="J34" i="145" s="1"/>
  <c r="J14" i="97"/>
  <c r="J14" i="126"/>
  <c r="J34" i="126" s="1"/>
  <c r="J13" i="144" s="1"/>
  <c r="J14" i="80"/>
  <c r="J34" i="80" s="1"/>
  <c r="J11" i="166"/>
  <c r="J31" i="166" s="1"/>
  <c r="J11" i="163"/>
  <c r="J31" i="163" s="1"/>
  <c r="J10" i="165" s="1"/>
  <c r="J11" i="164"/>
  <c r="J31" i="164" s="1"/>
  <c r="J11" i="145"/>
  <c r="J31" i="145" s="1"/>
  <c r="J11" i="126"/>
  <c r="J31" i="126" s="1"/>
  <c r="J10" i="144" s="1"/>
  <c r="J11" i="97"/>
  <c r="J11" i="80"/>
  <c r="J31" i="80" s="1"/>
  <c r="Q20" i="190"/>
  <c r="Q40" i="190" s="1"/>
  <c r="Q40" i="97"/>
  <c r="R13" i="190"/>
  <c r="R33" i="190" s="1"/>
  <c r="R33" i="97"/>
  <c r="N19" i="190"/>
  <c r="N39" i="190" s="1"/>
  <c r="N39" i="97"/>
  <c r="R8" i="190"/>
  <c r="R28" i="190" s="1"/>
  <c r="R28" i="97"/>
  <c r="AJ11" i="166"/>
  <c r="AJ31" i="166" s="1"/>
  <c r="AJ11" i="163"/>
  <c r="AJ31" i="163" s="1"/>
  <c r="AJ10" i="165" s="1"/>
  <c r="AJ11" i="164"/>
  <c r="AJ31" i="164" s="1"/>
  <c r="AJ11" i="145"/>
  <c r="AJ31" i="145" s="1"/>
  <c r="AJ11" i="126"/>
  <c r="AJ31" i="126" s="1"/>
  <c r="AJ10" i="144" s="1"/>
  <c r="AJ11" i="80"/>
  <c r="AJ31" i="80" s="1"/>
  <c r="AG22" i="166"/>
  <c r="AG42" i="166" s="1"/>
  <c r="AG22" i="163"/>
  <c r="AG42" i="163" s="1"/>
  <c r="AG21" i="165" s="1"/>
  <c r="AG22" i="164"/>
  <c r="AG42" i="164" s="1"/>
  <c r="AG22" i="145"/>
  <c r="AG42" i="145" s="1"/>
  <c r="AG22" i="126"/>
  <c r="AG42" i="126" s="1"/>
  <c r="AG21" i="144" s="1"/>
  <c r="AG22" i="80"/>
  <c r="AG42" i="80" s="1"/>
  <c r="W14" i="166"/>
  <c r="W34" i="166" s="1"/>
  <c r="W14" i="163"/>
  <c r="W34" i="163" s="1"/>
  <c r="W13" i="165" s="1"/>
  <c r="W14" i="164"/>
  <c r="W34" i="164" s="1"/>
  <c r="W14" i="145"/>
  <c r="W34" i="145" s="1"/>
  <c r="W14" i="126"/>
  <c r="W34" i="126" s="1"/>
  <c r="W13" i="144" s="1"/>
  <c r="W14" i="80"/>
  <c r="W34" i="80" s="1"/>
  <c r="O20" i="166"/>
  <c r="O40" i="166" s="1"/>
  <c r="O20" i="163"/>
  <c r="O40" i="163" s="1"/>
  <c r="O19" i="165" s="1"/>
  <c r="O20" i="164"/>
  <c r="O40" i="164" s="1"/>
  <c r="O20" i="145"/>
  <c r="O40" i="145" s="1"/>
  <c r="O20" i="126"/>
  <c r="O40" i="126" s="1"/>
  <c r="O19" i="144" s="1"/>
  <c r="O20" i="80"/>
  <c r="O40" i="80" s="1"/>
  <c r="O20" i="97"/>
  <c r="AE11" i="166"/>
  <c r="AE31" i="166" s="1"/>
  <c r="AE11" i="163"/>
  <c r="AE31" i="163" s="1"/>
  <c r="AE10" i="165" s="1"/>
  <c r="AE11" i="164"/>
  <c r="AE31" i="164" s="1"/>
  <c r="AE11" i="126"/>
  <c r="AE31" i="126" s="1"/>
  <c r="AE10" i="144" s="1"/>
  <c r="AE11" i="145"/>
  <c r="AE31" i="145" s="1"/>
  <c r="AE11" i="80"/>
  <c r="AE31" i="80" s="1"/>
  <c r="M11" i="166"/>
  <c r="M31" i="166" s="1"/>
  <c r="M11" i="163"/>
  <c r="M31" i="163" s="1"/>
  <c r="M10" i="165" s="1"/>
  <c r="M11" i="164"/>
  <c r="M31" i="164" s="1"/>
  <c r="M11" i="145"/>
  <c r="M31" i="145" s="1"/>
  <c r="M11" i="126"/>
  <c r="M31" i="126" s="1"/>
  <c r="M10" i="144" s="1"/>
  <c r="M11" i="97"/>
  <c r="M11" i="80"/>
  <c r="M31" i="80" s="1"/>
  <c r="N11" i="166"/>
  <c r="N31" i="166" s="1"/>
  <c r="N11" i="163"/>
  <c r="N31" i="163" s="1"/>
  <c r="N10" i="165" s="1"/>
  <c r="N11" i="145"/>
  <c r="N31" i="145" s="1"/>
  <c r="N11" i="164"/>
  <c r="N31" i="164" s="1"/>
  <c r="N11" i="97"/>
  <c r="N11" i="80"/>
  <c r="N31" i="80" s="1"/>
  <c r="N11" i="126"/>
  <c r="N31" i="126" s="1"/>
  <c r="N10" i="144" s="1"/>
  <c r="P16" i="190"/>
  <c r="P36" i="190" s="1"/>
  <c r="P36" i="97"/>
  <c r="J42" i="97"/>
  <c r="J22" i="190"/>
  <c r="J42" i="190" s="1"/>
  <c r="N13" i="190"/>
  <c r="N33" i="190" s="1"/>
  <c r="N33" i="97"/>
  <c r="R14" i="166"/>
  <c r="R34" i="166" s="1"/>
  <c r="R14" i="163"/>
  <c r="R34" i="163" s="1"/>
  <c r="R13" i="165" s="1"/>
  <c r="R14" i="164"/>
  <c r="R34" i="164" s="1"/>
  <c r="R14" i="145"/>
  <c r="R34" i="145" s="1"/>
  <c r="R14" i="126"/>
  <c r="R34" i="126" s="1"/>
  <c r="R13" i="144" s="1"/>
  <c r="R14" i="97"/>
  <c r="R14" i="80"/>
  <c r="R34" i="80" s="1"/>
  <c r="AI11" i="166"/>
  <c r="AI31" i="166" s="1"/>
  <c r="AI11" i="163"/>
  <c r="AI31" i="163" s="1"/>
  <c r="AI10" i="165" s="1"/>
  <c r="AI11" i="164"/>
  <c r="AI31" i="164" s="1"/>
  <c r="AI11" i="126"/>
  <c r="AI31" i="126" s="1"/>
  <c r="AI10" i="144" s="1"/>
  <c r="AI11" i="80"/>
  <c r="AI31" i="80" s="1"/>
  <c r="AI11" i="145"/>
  <c r="AI31" i="145" s="1"/>
  <c r="R11" i="166"/>
  <c r="R31" i="166" s="1"/>
  <c r="R11" i="163"/>
  <c r="R31" i="163" s="1"/>
  <c r="R10" i="165" s="1"/>
  <c r="R11" i="164"/>
  <c r="R31" i="164" s="1"/>
  <c r="R11" i="145"/>
  <c r="R31" i="145" s="1"/>
  <c r="R11" i="126"/>
  <c r="R31" i="126" s="1"/>
  <c r="R10" i="144" s="1"/>
  <c r="R11" i="97"/>
  <c r="R11" i="80"/>
  <c r="R31" i="80" s="1"/>
  <c r="U20" i="166"/>
  <c r="U40" i="166" s="1"/>
  <c r="U20" i="163"/>
  <c r="U40" i="163" s="1"/>
  <c r="U19" i="165" s="1"/>
  <c r="U20" i="164"/>
  <c r="U40" i="164" s="1"/>
  <c r="U20" i="145"/>
  <c r="U40" i="145" s="1"/>
  <c r="U20" i="126"/>
  <c r="U40" i="126" s="1"/>
  <c r="U19" i="144" s="1"/>
  <c r="U20" i="80"/>
  <c r="U40" i="80" s="1"/>
  <c r="AE22" i="163"/>
  <c r="AE42" i="163" s="1"/>
  <c r="AE21" i="165" s="1"/>
  <c r="AE22" i="166"/>
  <c r="AE42" i="166" s="1"/>
  <c r="AE22" i="164"/>
  <c r="AE42" i="164" s="1"/>
  <c r="AE22" i="145"/>
  <c r="AE42" i="145" s="1"/>
  <c r="AE22" i="126"/>
  <c r="AE42" i="126" s="1"/>
  <c r="AE21" i="144" s="1"/>
  <c r="AE22" i="80"/>
  <c r="AE42" i="80" s="1"/>
  <c r="AB11" i="166"/>
  <c r="AB31" i="166" s="1"/>
  <c r="AB11" i="163"/>
  <c r="AB31" i="163" s="1"/>
  <c r="AB10" i="165" s="1"/>
  <c r="AB11" i="164"/>
  <c r="AB31" i="164" s="1"/>
  <c r="AB11" i="145"/>
  <c r="AB31" i="145" s="1"/>
  <c r="AB11" i="126"/>
  <c r="AB31" i="126" s="1"/>
  <c r="AB10" i="144" s="1"/>
  <c r="AB11" i="80"/>
  <c r="AB31" i="80" s="1"/>
  <c r="U11" i="166"/>
  <c r="U31" i="166" s="1"/>
  <c r="U11" i="163"/>
  <c r="U31" i="163" s="1"/>
  <c r="U10" i="165" s="1"/>
  <c r="U11" i="164"/>
  <c r="U31" i="164" s="1"/>
  <c r="U11" i="145"/>
  <c r="U31" i="145" s="1"/>
  <c r="U11" i="126"/>
  <c r="U31" i="126" s="1"/>
  <c r="U10" i="144" s="1"/>
  <c r="U11" i="80"/>
  <c r="U31" i="80" s="1"/>
  <c r="T11" i="166"/>
  <c r="T31" i="166" s="1"/>
  <c r="T11" i="163"/>
  <c r="T31" i="163" s="1"/>
  <c r="T10" i="165" s="1"/>
  <c r="T11" i="164"/>
  <c r="T31" i="164" s="1"/>
  <c r="T11" i="145"/>
  <c r="T31" i="145" s="1"/>
  <c r="T11" i="126"/>
  <c r="T31" i="126" s="1"/>
  <c r="T10" i="144" s="1"/>
  <c r="T11" i="80"/>
  <c r="T31" i="80" s="1"/>
  <c r="AD20" i="166"/>
  <c r="AD40" i="166" s="1"/>
  <c r="AD20" i="163"/>
  <c r="AD40" i="163" s="1"/>
  <c r="AD19" i="165" s="1"/>
  <c r="AD20" i="145"/>
  <c r="AD40" i="145" s="1"/>
  <c r="AD20" i="164"/>
  <c r="AD40" i="164" s="1"/>
  <c r="AD20" i="80"/>
  <c r="AD40" i="80" s="1"/>
  <c r="AD20" i="126"/>
  <c r="AD40" i="126" s="1"/>
  <c r="AD19" i="144" s="1"/>
  <c r="X20" i="166"/>
  <c r="X40" i="166" s="1"/>
  <c r="X20" i="163"/>
  <c r="X40" i="163" s="1"/>
  <c r="X19" i="165" s="1"/>
  <c r="X20" i="164"/>
  <c r="X40" i="164" s="1"/>
  <c r="X20" i="145"/>
  <c r="X40" i="145" s="1"/>
  <c r="X20" i="126"/>
  <c r="X40" i="126" s="1"/>
  <c r="X19" i="144" s="1"/>
  <c r="X20" i="80"/>
  <c r="X40" i="80" s="1"/>
  <c r="AA22" i="166"/>
  <c r="AA42" i="166" s="1"/>
  <c r="AA22" i="163"/>
  <c r="AA42" i="163" s="1"/>
  <c r="AA21" i="165" s="1"/>
  <c r="AA22" i="145"/>
  <c r="AA42" i="145" s="1"/>
  <c r="AA22" i="126"/>
  <c r="AA42" i="126" s="1"/>
  <c r="AA21" i="144" s="1"/>
  <c r="AA22" i="80"/>
  <c r="AA42" i="80" s="1"/>
  <c r="AA22" i="164"/>
  <c r="AA42" i="164" s="1"/>
  <c r="AB20" i="166"/>
  <c r="AB40" i="166" s="1"/>
  <c r="AB20" i="163"/>
  <c r="AB40" i="163" s="1"/>
  <c r="AB19" i="165" s="1"/>
  <c r="AB20" i="164"/>
  <c r="AB40" i="164" s="1"/>
  <c r="AB20" i="145"/>
  <c r="AB40" i="145" s="1"/>
  <c r="AB20" i="126"/>
  <c r="AB40" i="126" s="1"/>
  <c r="AB19" i="144" s="1"/>
  <c r="AB20" i="80"/>
  <c r="AB40" i="80" s="1"/>
  <c r="O14" i="166"/>
  <c r="O34" i="166" s="1"/>
  <c r="O14" i="163"/>
  <c r="O34" i="163" s="1"/>
  <c r="O13" i="165" s="1"/>
  <c r="O14" i="164"/>
  <c r="O34" i="164" s="1"/>
  <c r="O14" i="126"/>
  <c r="O34" i="126" s="1"/>
  <c r="O13" i="144" s="1"/>
  <c r="O14" i="145"/>
  <c r="O34" i="145" s="1"/>
  <c r="O14" i="80"/>
  <c r="O34" i="80" s="1"/>
  <c r="O14" i="97"/>
  <c r="T22" i="166"/>
  <c r="T42" i="166" s="1"/>
  <c r="T22" i="163"/>
  <c r="T42" i="163" s="1"/>
  <c r="T21" i="165" s="1"/>
  <c r="T22" i="164"/>
  <c r="T42" i="164" s="1"/>
  <c r="T22" i="145"/>
  <c r="T42" i="145" s="1"/>
  <c r="T22" i="126"/>
  <c r="T42" i="126" s="1"/>
  <c r="T21" i="144" s="1"/>
  <c r="T22" i="80"/>
  <c r="T42" i="80" s="1"/>
  <c r="AH22" i="166"/>
  <c r="AH42" i="166" s="1"/>
  <c r="AH22" i="163"/>
  <c r="AH42" i="163" s="1"/>
  <c r="AH21" i="165" s="1"/>
  <c r="AH22" i="164"/>
  <c r="AH42" i="164" s="1"/>
  <c r="AH22" i="145"/>
  <c r="AH42" i="145" s="1"/>
  <c r="AH22" i="126"/>
  <c r="AH42" i="126" s="1"/>
  <c r="AH21" i="144" s="1"/>
  <c r="AH22" i="80"/>
  <c r="AH42" i="80" s="1"/>
  <c r="AB14" i="166"/>
  <c r="AB34" i="166" s="1"/>
  <c r="AB14" i="163"/>
  <c r="AB34" i="163" s="1"/>
  <c r="AB13" i="165" s="1"/>
  <c r="AB14" i="164"/>
  <c r="AB34" i="164" s="1"/>
  <c r="AB14" i="145"/>
  <c r="AB34" i="145" s="1"/>
  <c r="AB14" i="126"/>
  <c r="AB34" i="126" s="1"/>
  <c r="AB13" i="144" s="1"/>
  <c r="AB14" i="80"/>
  <c r="AB34" i="80" s="1"/>
  <c r="X11" i="166"/>
  <c r="X31" i="166" s="1"/>
  <c r="X11" i="163"/>
  <c r="X31" i="163" s="1"/>
  <c r="X10" i="165" s="1"/>
  <c r="X11" i="164"/>
  <c r="X31" i="164" s="1"/>
  <c r="X11" i="145"/>
  <c r="X31" i="145" s="1"/>
  <c r="X11" i="126"/>
  <c r="X31" i="126" s="1"/>
  <c r="X10" i="144" s="1"/>
  <c r="X11" i="80"/>
  <c r="X31" i="80" s="1"/>
  <c r="AA11" i="166"/>
  <c r="AA31" i="166" s="1"/>
  <c r="AA11" i="163"/>
  <c r="AA31" i="163" s="1"/>
  <c r="AA10" i="165" s="1"/>
  <c r="AA11" i="164"/>
  <c r="AA31" i="164" s="1"/>
  <c r="AA11" i="126"/>
  <c r="AA31" i="126" s="1"/>
  <c r="AA10" i="144" s="1"/>
  <c r="AA11" i="145"/>
  <c r="AA31" i="145" s="1"/>
  <c r="AA11" i="80"/>
  <c r="AA31" i="80" s="1"/>
  <c r="V11" i="166"/>
  <c r="V31" i="166" s="1"/>
  <c r="V11" i="163"/>
  <c r="V31" i="163" s="1"/>
  <c r="V10" i="165" s="1"/>
  <c r="V11" i="164"/>
  <c r="V31" i="164" s="1"/>
  <c r="V11" i="145"/>
  <c r="V31" i="145" s="1"/>
  <c r="V11" i="126"/>
  <c r="V31" i="126" s="1"/>
  <c r="V10" i="144" s="1"/>
  <c r="V11" i="80"/>
  <c r="V31" i="80" s="1"/>
  <c r="W20" i="163"/>
  <c r="W40" i="163" s="1"/>
  <c r="W19" i="165" s="1"/>
  <c r="W20" i="166"/>
  <c r="W40" i="166" s="1"/>
  <c r="W20" i="164"/>
  <c r="W40" i="164" s="1"/>
  <c r="W20" i="145"/>
  <c r="W40" i="145" s="1"/>
  <c r="W20" i="126"/>
  <c r="W40" i="126" s="1"/>
  <c r="W19" i="144" s="1"/>
  <c r="W20" i="80"/>
  <c r="W40" i="80" s="1"/>
  <c r="AI14" i="166"/>
  <c r="AI34" i="166" s="1"/>
  <c r="AI14" i="163"/>
  <c r="AI34" i="163" s="1"/>
  <c r="AI13" i="165" s="1"/>
  <c r="AI14" i="164"/>
  <c r="AI34" i="164" s="1"/>
  <c r="AI14" i="126"/>
  <c r="AI34" i="126" s="1"/>
  <c r="AI13" i="144" s="1"/>
  <c r="AI14" i="80"/>
  <c r="AI34" i="80" s="1"/>
  <c r="AI14" i="145"/>
  <c r="AI34" i="145" s="1"/>
  <c r="Q14" i="166"/>
  <c r="Q34" i="166" s="1"/>
  <c r="Q14" i="164"/>
  <c r="Q34" i="164" s="1"/>
  <c r="Q14" i="163"/>
  <c r="Q34" i="163" s="1"/>
  <c r="Q13" i="165" s="1"/>
  <c r="Q14" i="145"/>
  <c r="Q34" i="145" s="1"/>
  <c r="Q14" i="126"/>
  <c r="Q34" i="126" s="1"/>
  <c r="Q13" i="144" s="1"/>
  <c r="Q14" i="80"/>
  <c r="Q34" i="80" s="1"/>
  <c r="Q14" i="97"/>
  <c r="AA14" i="166"/>
  <c r="AA34" i="166" s="1"/>
  <c r="AA14" i="163"/>
  <c r="AA34" i="163" s="1"/>
  <c r="AA13" i="165" s="1"/>
  <c r="AA14" i="164"/>
  <c r="AA34" i="164" s="1"/>
  <c r="AA14" i="126"/>
  <c r="AA34" i="126" s="1"/>
  <c r="AA13" i="144" s="1"/>
  <c r="AA14" i="145"/>
  <c r="AA34" i="145" s="1"/>
  <c r="AA14" i="80"/>
  <c r="AA34" i="80" s="1"/>
  <c r="T20" i="166"/>
  <c r="T40" i="166" s="1"/>
  <c r="T20" i="163"/>
  <c r="T40" i="163" s="1"/>
  <c r="T19" i="165" s="1"/>
  <c r="T20" i="164"/>
  <c r="T40" i="164" s="1"/>
  <c r="T20" i="145"/>
  <c r="T40" i="145" s="1"/>
  <c r="T20" i="126"/>
  <c r="T40" i="126" s="1"/>
  <c r="T19" i="144" s="1"/>
  <c r="T20" i="80"/>
  <c r="T40" i="80" s="1"/>
  <c r="Z14" i="166"/>
  <c r="Z34" i="166" s="1"/>
  <c r="Z14" i="163"/>
  <c r="Z34" i="163" s="1"/>
  <c r="Z13" i="165" s="1"/>
  <c r="Z14" i="164"/>
  <c r="Z34" i="164" s="1"/>
  <c r="Z14" i="145"/>
  <c r="Z34" i="145" s="1"/>
  <c r="Z14" i="126"/>
  <c r="Z34" i="126" s="1"/>
  <c r="Z13" i="144" s="1"/>
  <c r="Z14" i="80"/>
  <c r="Z34" i="80" s="1"/>
  <c r="AC14" i="166"/>
  <c r="AC34" i="166" s="1"/>
  <c r="AC14" i="163"/>
  <c r="AC34" i="163" s="1"/>
  <c r="AC13" i="165" s="1"/>
  <c r="AC14" i="164"/>
  <c r="AC34" i="164" s="1"/>
  <c r="AC14" i="145"/>
  <c r="AC34" i="145" s="1"/>
  <c r="AC14" i="126"/>
  <c r="AC34" i="126" s="1"/>
  <c r="AC13" i="144" s="1"/>
  <c r="AC14" i="80"/>
  <c r="AC34" i="80" s="1"/>
  <c r="AG11" i="166"/>
  <c r="AG31" i="166" s="1"/>
  <c r="AG11" i="164"/>
  <c r="AG31" i="164" s="1"/>
  <c r="AG11" i="145"/>
  <c r="AG31" i="145" s="1"/>
  <c r="AG11" i="163"/>
  <c r="AG31" i="163" s="1"/>
  <c r="AG10" i="165" s="1"/>
  <c r="AG11" i="126"/>
  <c r="AG31" i="126" s="1"/>
  <c r="AG10" i="144" s="1"/>
  <c r="AG11" i="80"/>
  <c r="AG31" i="80" s="1"/>
  <c r="AC11" i="166"/>
  <c r="AC31" i="166" s="1"/>
  <c r="AC11" i="163"/>
  <c r="AC31" i="163" s="1"/>
  <c r="AC10" i="165" s="1"/>
  <c r="AC11" i="164"/>
  <c r="AC31" i="164" s="1"/>
  <c r="AC11" i="145"/>
  <c r="AC31" i="145" s="1"/>
  <c r="AC11" i="126"/>
  <c r="AC31" i="126" s="1"/>
  <c r="AC10" i="144" s="1"/>
  <c r="AC11" i="80"/>
  <c r="AC31" i="80" s="1"/>
  <c r="AG14" i="166"/>
  <c r="AG34" i="166" s="1"/>
  <c r="AG14" i="164"/>
  <c r="AG34" i="164" s="1"/>
  <c r="AG14" i="145"/>
  <c r="AG34" i="145" s="1"/>
  <c r="AG14" i="163"/>
  <c r="AG34" i="163" s="1"/>
  <c r="AG13" i="165" s="1"/>
  <c r="AG14" i="126"/>
  <c r="AG34" i="126" s="1"/>
  <c r="AG13" i="144" s="1"/>
  <c r="AG14" i="80"/>
  <c r="AG34" i="80" s="1"/>
  <c r="AJ20" i="166"/>
  <c r="AJ40" i="166" s="1"/>
  <c r="AJ20" i="163"/>
  <c r="AJ40" i="163" s="1"/>
  <c r="AJ19" i="165" s="1"/>
  <c r="AJ20" i="164"/>
  <c r="AJ40" i="164" s="1"/>
  <c r="AJ20" i="145"/>
  <c r="AJ40" i="145" s="1"/>
  <c r="AJ20" i="126"/>
  <c r="AJ40" i="126" s="1"/>
  <c r="AJ19" i="144" s="1"/>
  <c r="AJ20" i="80"/>
  <c r="AJ40" i="80" s="1"/>
  <c r="J20" i="166"/>
  <c r="J40" i="166" s="1"/>
  <c r="J20" i="163"/>
  <c r="J40" i="163" s="1"/>
  <c r="J19" i="165" s="1"/>
  <c r="J20" i="164"/>
  <c r="J40" i="164" s="1"/>
  <c r="J20" i="145"/>
  <c r="J40" i="145" s="1"/>
  <c r="J20" i="97"/>
  <c r="J20" i="126"/>
  <c r="J40" i="126" s="1"/>
  <c r="J19" i="144" s="1"/>
  <c r="J20" i="80"/>
  <c r="J40" i="80" s="1"/>
  <c r="Z20" i="166"/>
  <c r="Z40" i="166" s="1"/>
  <c r="Z20" i="163"/>
  <c r="Z40" i="163" s="1"/>
  <c r="Z19" i="165" s="1"/>
  <c r="Z20" i="164"/>
  <c r="Z40" i="164" s="1"/>
  <c r="Z20" i="145"/>
  <c r="Z40" i="145" s="1"/>
  <c r="Z20" i="126"/>
  <c r="Z40" i="126" s="1"/>
  <c r="Z19" i="144" s="1"/>
  <c r="Z20" i="80"/>
  <c r="Z40" i="80" s="1"/>
  <c r="J19" i="190"/>
  <c r="J39" i="190" s="1"/>
  <c r="J39" i="97"/>
  <c r="M8" i="190"/>
  <c r="M28" i="190" s="1"/>
  <c r="M28" i="97"/>
  <c r="O30" i="97"/>
  <c r="O10" i="190"/>
  <c r="O30" i="190" s="1"/>
  <c r="O13" i="190"/>
  <c r="O33" i="190" s="1"/>
  <c r="O33" i="97"/>
  <c r="B17" i="186"/>
  <c r="B37" i="186" s="1"/>
  <c r="B17" i="187" s="1"/>
  <c r="B17" i="157"/>
  <c r="B17" i="189"/>
  <c r="B17" i="166"/>
  <c r="B37" i="166" s="1"/>
  <c r="B17" i="163"/>
  <c r="B37" i="163" s="1"/>
  <c r="B16" i="165" s="1"/>
  <c r="B17" i="164"/>
  <c r="B37" i="164" s="1"/>
  <c r="B17" i="145"/>
  <c r="B37" i="145" s="1"/>
  <c r="B17" i="126"/>
  <c r="B37" i="126" s="1"/>
  <c r="B16" i="144" s="1"/>
  <c r="B17" i="97"/>
  <c r="B17" i="80"/>
  <c r="B37" i="80" s="1"/>
  <c r="B36" i="157"/>
  <c r="B16" i="188"/>
  <c r="B36" i="97"/>
  <c r="B16" i="190"/>
  <c r="B36" i="190" s="1"/>
  <c r="J16" i="54"/>
  <c r="C16" i="154" s="1"/>
  <c r="AB16" i="54"/>
  <c r="AG16" i="54"/>
  <c r="AE16" i="54"/>
  <c r="W16" i="54"/>
  <c r="N16" i="54"/>
  <c r="G16" i="154" s="1"/>
  <c r="U16" i="54"/>
  <c r="AD16" i="54"/>
  <c r="AJ16" i="54"/>
  <c r="AF16" i="54"/>
  <c r="O16" i="54"/>
  <c r="H16" i="154" s="1"/>
  <c r="AC16" i="54"/>
  <c r="Y16" i="54"/>
  <c r="X16" i="54"/>
  <c r="R16" i="54"/>
  <c r="K16" i="154" s="1"/>
  <c r="AI16" i="54"/>
  <c r="V16" i="54"/>
  <c r="Q16" i="54"/>
  <c r="J16" i="154" s="1"/>
  <c r="AH16" i="54"/>
  <c r="AA16" i="54"/>
  <c r="M16" i="54"/>
  <c r="F16" i="154" s="1"/>
  <c r="Z16" i="54"/>
  <c r="T16" i="54"/>
  <c r="M16" i="154" s="1"/>
  <c r="J16" i="152" l="1"/>
  <c r="J16" i="153"/>
  <c r="J36" i="153" s="1"/>
  <c r="J16" i="155" s="1"/>
  <c r="M16" i="152"/>
  <c r="M16" i="153"/>
  <c r="M36" i="153" s="1"/>
  <c r="M16" i="155" s="1"/>
  <c r="K16" i="152"/>
  <c r="K16" i="153"/>
  <c r="K36" i="153" s="1"/>
  <c r="K16" i="155" s="1"/>
  <c r="H16" i="152"/>
  <c r="H16" i="153"/>
  <c r="H36" i="153" s="1"/>
  <c r="H16" i="155" s="1"/>
  <c r="F20" i="156"/>
  <c r="F40" i="156" s="1"/>
  <c r="F40" i="152"/>
  <c r="G16" i="153"/>
  <c r="G36" i="153" s="1"/>
  <c r="G16" i="155" s="1"/>
  <c r="G16" i="152"/>
  <c r="F42" i="152"/>
  <c r="F22" i="156"/>
  <c r="F42" i="156" s="1"/>
  <c r="K14" i="156"/>
  <c r="K34" i="156" s="1"/>
  <c r="K34" i="152"/>
  <c r="K20" i="156"/>
  <c r="K40" i="156" s="1"/>
  <c r="K40" i="152"/>
  <c r="F31" i="152"/>
  <c r="F11" i="156"/>
  <c r="F31" i="156" s="1"/>
  <c r="M34" i="152"/>
  <c r="M14" i="156"/>
  <c r="M34" i="156" s="1"/>
  <c r="H34" i="152"/>
  <c r="H14" i="156"/>
  <c r="H34" i="156" s="1"/>
  <c r="C20" i="156"/>
  <c r="C40" i="156" s="1"/>
  <c r="C40" i="152"/>
  <c r="J14" i="156"/>
  <c r="J34" i="156" s="1"/>
  <c r="J34" i="152"/>
  <c r="C34" i="152"/>
  <c r="C14" i="156"/>
  <c r="C34" i="156" s="1"/>
  <c r="G14" i="156"/>
  <c r="G34" i="156" s="1"/>
  <c r="G34" i="152"/>
  <c r="H22" i="156"/>
  <c r="H42" i="156" s="1"/>
  <c r="H42" i="152"/>
  <c r="K31" i="152"/>
  <c r="K11" i="156"/>
  <c r="K31" i="156" s="1"/>
  <c r="F16" i="152"/>
  <c r="F16" i="153"/>
  <c r="F36" i="153" s="1"/>
  <c r="F16" i="155" s="1"/>
  <c r="C16" i="152"/>
  <c r="C16" i="153"/>
  <c r="C36" i="153" s="1"/>
  <c r="C16" i="155" s="1"/>
  <c r="K22" i="156"/>
  <c r="K42" i="156" s="1"/>
  <c r="K42" i="152"/>
  <c r="H31" i="152"/>
  <c r="H11" i="156"/>
  <c r="H31" i="156" s="1"/>
  <c r="M31" i="152"/>
  <c r="M11" i="156"/>
  <c r="M31" i="156" s="1"/>
  <c r="F14" i="156"/>
  <c r="F34" i="156" s="1"/>
  <c r="F34" i="152"/>
  <c r="I17" i="156"/>
  <c r="I37" i="156" s="1"/>
  <c r="I37" i="152"/>
  <c r="G31" i="152"/>
  <c r="G11" i="156"/>
  <c r="G31" i="156" s="1"/>
  <c r="J31" i="152"/>
  <c r="J11" i="156"/>
  <c r="J31" i="156" s="1"/>
  <c r="H40" i="152"/>
  <c r="H20" i="156"/>
  <c r="H40" i="156" s="1"/>
  <c r="M40" i="152"/>
  <c r="M20" i="156"/>
  <c r="M40" i="156" s="1"/>
  <c r="M22" i="156"/>
  <c r="M42" i="156" s="1"/>
  <c r="M42" i="152"/>
  <c r="C31" i="152"/>
  <c r="C11" i="156"/>
  <c r="C31" i="156" s="1"/>
  <c r="G20" i="156"/>
  <c r="G40" i="156" s="1"/>
  <c r="G40" i="152"/>
  <c r="G22" i="156"/>
  <c r="G42" i="156" s="1"/>
  <c r="G42" i="152"/>
  <c r="J42" i="152"/>
  <c r="J22" i="156"/>
  <c r="J42" i="156" s="1"/>
  <c r="U16" i="166"/>
  <c r="U36" i="166" s="1"/>
  <c r="U16" i="163"/>
  <c r="U36" i="163" s="1"/>
  <c r="U15" i="165" s="1"/>
  <c r="U16" i="164"/>
  <c r="U36" i="164" s="1"/>
  <c r="U16" i="145"/>
  <c r="U36" i="145" s="1"/>
  <c r="U16" i="126"/>
  <c r="U36" i="126" s="1"/>
  <c r="U15" i="144" s="1"/>
  <c r="U16" i="80"/>
  <c r="U36" i="80" s="1"/>
  <c r="R16" i="166"/>
  <c r="R36" i="166" s="1"/>
  <c r="R16" i="163"/>
  <c r="R36" i="163" s="1"/>
  <c r="R15" i="165" s="1"/>
  <c r="R16" i="164"/>
  <c r="R36" i="164" s="1"/>
  <c r="R16" i="145"/>
  <c r="R36" i="145" s="1"/>
  <c r="R16" i="97"/>
  <c r="R16" i="126"/>
  <c r="R36" i="126" s="1"/>
  <c r="R15" i="144" s="1"/>
  <c r="R16" i="80"/>
  <c r="R36" i="80" s="1"/>
  <c r="M22" i="190"/>
  <c r="M42" i="190" s="1"/>
  <c r="M42" i="97"/>
  <c r="M14" i="190"/>
  <c r="M34" i="190" s="1"/>
  <c r="M34" i="97"/>
  <c r="P17" i="190"/>
  <c r="P37" i="190" s="1"/>
  <c r="P37" i="97"/>
  <c r="Z16" i="166"/>
  <c r="Z36" i="166" s="1"/>
  <c r="Z16" i="163"/>
  <c r="Z36" i="163" s="1"/>
  <c r="Z15" i="165" s="1"/>
  <c r="Z16" i="164"/>
  <c r="Z36" i="164" s="1"/>
  <c r="Z16" i="145"/>
  <c r="Z36" i="145" s="1"/>
  <c r="Z16" i="126"/>
  <c r="Z36" i="126" s="1"/>
  <c r="Z15" i="144" s="1"/>
  <c r="Z16" i="80"/>
  <c r="Z36" i="80" s="1"/>
  <c r="X16" i="166"/>
  <c r="X36" i="166" s="1"/>
  <c r="X16" i="163"/>
  <c r="X36" i="163" s="1"/>
  <c r="X15" i="165" s="1"/>
  <c r="X16" i="164"/>
  <c r="X36" i="164" s="1"/>
  <c r="X16" i="126"/>
  <c r="X36" i="126" s="1"/>
  <c r="X15" i="144" s="1"/>
  <c r="X16" i="80"/>
  <c r="X36" i="80" s="1"/>
  <c r="X16" i="145"/>
  <c r="X36" i="145" s="1"/>
  <c r="AF16" i="166"/>
  <c r="AF36" i="166" s="1"/>
  <c r="AF16" i="163"/>
  <c r="AF36" i="163" s="1"/>
  <c r="AF15" i="165" s="1"/>
  <c r="AF16" i="164"/>
  <c r="AF36" i="164" s="1"/>
  <c r="AF16" i="145"/>
  <c r="AF36" i="145" s="1"/>
  <c r="AF16" i="126"/>
  <c r="AF36" i="126" s="1"/>
  <c r="AF15" i="144" s="1"/>
  <c r="AF16" i="80"/>
  <c r="AF36" i="80" s="1"/>
  <c r="N16" i="166"/>
  <c r="N36" i="166" s="1"/>
  <c r="N16" i="163"/>
  <c r="N36" i="163" s="1"/>
  <c r="N15" i="165" s="1"/>
  <c r="N16" i="164"/>
  <c r="N36" i="164" s="1"/>
  <c r="N16" i="145"/>
  <c r="N36" i="145" s="1"/>
  <c r="N16" i="126"/>
  <c r="N36" i="126" s="1"/>
  <c r="N15" i="144" s="1"/>
  <c r="N16" i="97"/>
  <c r="N16" i="80"/>
  <c r="N36" i="80" s="1"/>
  <c r="AB16" i="166"/>
  <c r="AB36" i="166" s="1"/>
  <c r="AB16" i="163"/>
  <c r="AB36" i="163" s="1"/>
  <c r="AB15" i="165" s="1"/>
  <c r="AB16" i="164"/>
  <c r="AB36" i="164" s="1"/>
  <c r="AB16" i="145"/>
  <c r="AB36" i="145" s="1"/>
  <c r="AB16" i="126"/>
  <c r="AB36" i="126" s="1"/>
  <c r="AB15" i="144" s="1"/>
  <c r="AB16" i="80"/>
  <c r="AB36" i="80" s="1"/>
  <c r="Q14" i="190"/>
  <c r="Q34" i="190" s="1"/>
  <c r="Q34" i="97"/>
  <c r="O34" i="97"/>
  <c r="O14" i="190"/>
  <c r="O34" i="190" s="1"/>
  <c r="R31" i="97"/>
  <c r="R11" i="190"/>
  <c r="R31" i="190" s="1"/>
  <c r="N20" i="190"/>
  <c r="N40" i="190" s="1"/>
  <c r="N40" i="97"/>
  <c r="O22" i="190"/>
  <c r="O42" i="190" s="1"/>
  <c r="O42" i="97"/>
  <c r="Q31" i="97"/>
  <c r="Q11" i="190"/>
  <c r="Q31" i="190" s="1"/>
  <c r="O40" i="97"/>
  <c r="O20" i="190"/>
  <c r="O40" i="190" s="1"/>
  <c r="N42" i="97"/>
  <c r="N22" i="190"/>
  <c r="N42" i="190" s="1"/>
  <c r="Q22" i="190"/>
  <c r="Q42" i="190" s="1"/>
  <c r="Q42" i="97"/>
  <c r="M20" i="190"/>
  <c r="M40" i="190" s="1"/>
  <c r="M40" i="97"/>
  <c r="Q16" i="166"/>
  <c r="Q36" i="166" s="1"/>
  <c r="Q16" i="163"/>
  <c r="Q36" i="163" s="1"/>
  <c r="Q15" i="165" s="1"/>
  <c r="Q16" i="164"/>
  <c r="Q36" i="164" s="1"/>
  <c r="Q16" i="145"/>
  <c r="Q36" i="145" s="1"/>
  <c r="Q16" i="126"/>
  <c r="Q36" i="126" s="1"/>
  <c r="Q15" i="144" s="1"/>
  <c r="Q16" i="97"/>
  <c r="Q16" i="80"/>
  <c r="Q36" i="80" s="1"/>
  <c r="M16" i="166"/>
  <c r="M36" i="166" s="1"/>
  <c r="M16" i="163"/>
  <c r="M36" i="163" s="1"/>
  <c r="M15" i="165" s="1"/>
  <c r="M16" i="164"/>
  <c r="M36" i="164" s="1"/>
  <c r="M16" i="145"/>
  <c r="M36" i="145" s="1"/>
  <c r="M16" i="126"/>
  <c r="M36" i="126" s="1"/>
  <c r="M15" i="144" s="1"/>
  <c r="M16" i="97"/>
  <c r="M16" i="80"/>
  <c r="M36" i="80" s="1"/>
  <c r="V16" i="166"/>
  <c r="V36" i="166" s="1"/>
  <c r="V16" i="163"/>
  <c r="V36" i="163" s="1"/>
  <c r="V15" i="165" s="1"/>
  <c r="V16" i="145"/>
  <c r="V36" i="145" s="1"/>
  <c r="V16" i="164"/>
  <c r="V36" i="164" s="1"/>
  <c r="V16" i="80"/>
  <c r="V36" i="80" s="1"/>
  <c r="V16" i="126"/>
  <c r="V36" i="126" s="1"/>
  <c r="V15" i="144" s="1"/>
  <c r="Y16" i="166"/>
  <c r="Y36" i="166" s="1"/>
  <c r="Y16" i="164"/>
  <c r="Y36" i="164" s="1"/>
  <c r="Y16" i="163"/>
  <c r="Y36" i="163" s="1"/>
  <c r="Y15" i="165" s="1"/>
  <c r="Y16" i="145"/>
  <c r="Y36" i="145" s="1"/>
  <c r="Y16" i="126"/>
  <c r="Y36" i="126" s="1"/>
  <c r="Y15" i="144" s="1"/>
  <c r="Y16" i="80"/>
  <c r="Y36" i="80" s="1"/>
  <c r="AJ16" i="166"/>
  <c r="AJ36" i="166" s="1"/>
  <c r="AJ16" i="163"/>
  <c r="AJ36" i="163" s="1"/>
  <c r="AJ15" i="165" s="1"/>
  <c r="AJ16" i="164"/>
  <c r="AJ36" i="164" s="1"/>
  <c r="AJ16" i="145"/>
  <c r="AJ36" i="145" s="1"/>
  <c r="AJ16" i="126"/>
  <c r="AJ36" i="126" s="1"/>
  <c r="AJ15" i="144" s="1"/>
  <c r="AJ16" i="80"/>
  <c r="AJ36" i="80" s="1"/>
  <c r="W16" i="166"/>
  <c r="W36" i="166" s="1"/>
  <c r="W16" i="163"/>
  <c r="W36" i="163" s="1"/>
  <c r="W15" i="165" s="1"/>
  <c r="W16" i="164"/>
  <c r="W36" i="164" s="1"/>
  <c r="W16" i="126"/>
  <c r="W36" i="126" s="1"/>
  <c r="W15" i="144" s="1"/>
  <c r="W16" i="145"/>
  <c r="W36" i="145" s="1"/>
  <c r="W16" i="80"/>
  <c r="W36" i="80" s="1"/>
  <c r="J16" i="166"/>
  <c r="J36" i="166" s="1"/>
  <c r="J16" i="163"/>
  <c r="J36" i="163" s="1"/>
  <c r="J15" i="165" s="1"/>
  <c r="J16" i="164"/>
  <c r="J36" i="164" s="1"/>
  <c r="J16" i="145"/>
  <c r="J36" i="145" s="1"/>
  <c r="J16" i="126"/>
  <c r="J36" i="126" s="1"/>
  <c r="J15" i="144" s="1"/>
  <c r="J16" i="97"/>
  <c r="J16" i="80"/>
  <c r="J36" i="80" s="1"/>
  <c r="M31" i="97"/>
  <c r="M11" i="190"/>
  <c r="M31" i="190" s="1"/>
  <c r="J31" i="97"/>
  <c r="J11" i="190"/>
  <c r="J31" i="190" s="1"/>
  <c r="O11" i="190"/>
  <c r="O31" i="190" s="1"/>
  <c r="O31" i="97"/>
  <c r="T16" i="166"/>
  <c r="T36" i="166" s="1"/>
  <c r="T16" i="163"/>
  <c r="T36" i="163" s="1"/>
  <c r="T15" i="165" s="1"/>
  <c r="T16" i="164"/>
  <c r="T36" i="164" s="1"/>
  <c r="T16" i="145"/>
  <c r="T36" i="145" s="1"/>
  <c r="T16" i="126"/>
  <c r="T36" i="126" s="1"/>
  <c r="T15" i="144" s="1"/>
  <c r="T16" i="80"/>
  <c r="T36" i="80" s="1"/>
  <c r="AH16" i="166"/>
  <c r="AH36" i="166" s="1"/>
  <c r="AH16" i="163"/>
  <c r="AH36" i="163" s="1"/>
  <c r="AH15" i="165" s="1"/>
  <c r="AH16" i="164"/>
  <c r="AH36" i="164" s="1"/>
  <c r="AH16" i="145"/>
  <c r="AH36" i="145" s="1"/>
  <c r="AH16" i="126"/>
  <c r="AH36" i="126" s="1"/>
  <c r="AH15" i="144" s="1"/>
  <c r="AH16" i="80"/>
  <c r="AH36" i="80" s="1"/>
  <c r="O16" i="166"/>
  <c r="O36" i="166" s="1"/>
  <c r="O16" i="163"/>
  <c r="O36" i="163" s="1"/>
  <c r="O15" i="165" s="1"/>
  <c r="O16" i="164"/>
  <c r="O36" i="164" s="1"/>
  <c r="O16" i="126"/>
  <c r="O36" i="126" s="1"/>
  <c r="O15" i="144" s="1"/>
  <c r="O16" i="145"/>
  <c r="O36" i="145" s="1"/>
  <c r="O16" i="80"/>
  <c r="O36" i="80" s="1"/>
  <c r="O16" i="97"/>
  <c r="AG16" i="166"/>
  <c r="AG36" i="166" s="1"/>
  <c r="AG16" i="163"/>
  <c r="AG36" i="163" s="1"/>
  <c r="AG15" i="165" s="1"/>
  <c r="AG16" i="164"/>
  <c r="AG36" i="164" s="1"/>
  <c r="AG16" i="145"/>
  <c r="AG36" i="145" s="1"/>
  <c r="AG16" i="126"/>
  <c r="AG36" i="126" s="1"/>
  <c r="AG15" i="144" s="1"/>
  <c r="AG16" i="80"/>
  <c r="AG36" i="80" s="1"/>
  <c r="R14" i="190"/>
  <c r="R34" i="190" s="1"/>
  <c r="R34" i="97"/>
  <c r="AA16" i="166"/>
  <c r="AA36" i="166" s="1"/>
  <c r="AA16" i="163"/>
  <c r="AA36" i="163" s="1"/>
  <c r="AA15" i="165" s="1"/>
  <c r="AA16" i="164"/>
  <c r="AA36" i="164" s="1"/>
  <c r="AA16" i="145"/>
  <c r="AA36" i="145" s="1"/>
  <c r="AA16" i="126"/>
  <c r="AA36" i="126" s="1"/>
  <c r="AA15" i="144" s="1"/>
  <c r="AA16" i="80"/>
  <c r="AA36" i="80" s="1"/>
  <c r="AI16" i="166"/>
  <c r="AI36" i="166" s="1"/>
  <c r="AI16" i="163"/>
  <c r="AI36" i="163" s="1"/>
  <c r="AI15" i="165" s="1"/>
  <c r="AI16" i="164"/>
  <c r="AI36" i="164" s="1"/>
  <c r="AI16" i="145"/>
  <c r="AI36" i="145" s="1"/>
  <c r="AI16" i="126"/>
  <c r="AI36" i="126" s="1"/>
  <c r="AI15" i="144" s="1"/>
  <c r="AI16" i="80"/>
  <c r="AI36" i="80" s="1"/>
  <c r="AC16" i="166"/>
  <c r="AC36" i="166" s="1"/>
  <c r="AC16" i="163"/>
  <c r="AC36" i="163" s="1"/>
  <c r="AC15" i="165" s="1"/>
  <c r="AC16" i="164"/>
  <c r="AC36" i="164" s="1"/>
  <c r="AC16" i="145"/>
  <c r="AC36" i="145" s="1"/>
  <c r="AC16" i="126"/>
  <c r="AC36" i="126" s="1"/>
  <c r="AC15" i="144" s="1"/>
  <c r="AC16" i="80"/>
  <c r="AC36" i="80" s="1"/>
  <c r="AD16" i="166"/>
  <c r="AD36" i="166" s="1"/>
  <c r="AD16" i="163"/>
  <c r="AD36" i="163" s="1"/>
  <c r="AD15" i="165" s="1"/>
  <c r="AD16" i="164"/>
  <c r="AD36" i="164" s="1"/>
  <c r="AD16" i="126"/>
  <c r="AD36" i="126" s="1"/>
  <c r="AD15" i="144" s="1"/>
  <c r="AD16" i="145"/>
  <c r="AD36" i="145" s="1"/>
  <c r="AD16" i="80"/>
  <c r="AD36" i="80" s="1"/>
  <c r="AE16" i="166"/>
  <c r="AE36" i="166" s="1"/>
  <c r="AE16" i="163"/>
  <c r="AE36" i="163" s="1"/>
  <c r="AE15" i="165" s="1"/>
  <c r="AE16" i="164"/>
  <c r="AE36" i="164" s="1"/>
  <c r="AE16" i="145"/>
  <c r="AE36" i="145" s="1"/>
  <c r="AE16" i="126"/>
  <c r="AE36" i="126" s="1"/>
  <c r="AE15" i="144" s="1"/>
  <c r="AE16" i="80"/>
  <c r="AE36" i="80" s="1"/>
  <c r="J20" i="190"/>
  <c r="J40" i="190" s="1"/>
  <c r="J40" i="97"/>
  <c r="N31" i="97"/>
  <c r="N11" i="190"/>
  <c r="N31" i="190" s="1"/>
  <c r="J14" i="190"/>
  <c r="J34" i="190" s="1"/>
  <c r="J34" i="97"/>
  <c r="N14" i="190"/>
  <c r="N34" i="190" s="1"/>
  <c r="N34" i="97"/>
  <c r="R20" i="190"/>
  <c r="R40" i="190" s="1"/>
  <c r="R40" i="97"/>
  <c r="R42" i="97"/>
  <c r="R22" i="190"/>
  <c r="R42" i="190" s="1"/>
  <c r="B17" i="190"/>
  <c r="B37" i="190" s="1"/>
  <c r="B37" i="97"/>
  <c r="B37" i="157"/>
  <c r="B17" i="188"/>
  <c r="J17" i="54"/>
  <c r="C17" i="154" s="1"/>
  <c r="AI17" i="54"/>
  <c r="AD17" i="54"/>
  <c r="Y17" i="54"/>
  <c r="AC17" i="54"/>
  <c r="O17" i="54"/>
  <c r="H17" i="154" s="1"/>
  <c r="AF17" i="54"/>
  <c r="Z17" i="54"/>
  <c r="V17" i="54"/>
  <c r="AA17" i="54"/>
  <c r="AH17" i="54"/>
  <c r="T17" i="54"/>
  <c r="M17" i="154" s="1"/>
  <c r="Q17" i="54"/>
  <c r="J17" i="154" s="1"/>
  <c r="M17" i="54"/>
  <c r="F17" i="154" s="1"/>
  <c r="R17" i="54"/>
  <c r="K17" i="154" s="1"/>
  <c r="X17" i="54"/>
  <c r="AG17" i="54"/>
  <c r="AJ17" i="54"/>
  <c r="N17" i="54"/>
  <c r="G17" i="154" s="1"/>
  <c r="W17" i="54"/>
  <c r="AE17" i="54"/>
  <c r="AB17" i="54"/>
  <c r="U17" i="54"/>
  <c r="G16" i="156" l="1"/>
  <c r="G36" i="156" s="1"/>
  <c r="G36" i="152"/>
  <c r="G17" i="152"/>
  <c r="G17" i="153"/>
  <c r="G37" i="153" s="1"/>
  <c r="G17" i="155" s="1"/>
  <c r="H17" i="152"/>
  <c r="H17" i="153"/>
  <c r="H37" i="153" s="1"/>
  <c r="H17" i="155" s="1"/>
  <c r="C16" i="156"/>
  <c r="C36" i="156" s="1"/>
  <c r="C36" i="152"/>
  <c r="H16" i="156"/>
  <c r="H36" i="156" s="1"/>
  <c r="H36" i="152"/>
  <c r="M16" i="156"/>
  <c r="M36" i="156" s="1"/>
  <c r="M36" i="152"/>
  <c r="F17" i="152"/>
  <c r="F17" i="153"/>
  <c r="F37" i="153" s="1"/>
  <c r="F17" i="155" s="1"/>
  <c r="J17" i="152"/>
  <c r="J17" i="153"/>
  <c r="J37" i="153" s="1"/>
  <c r="J17" i="155" s="1"/>
  <c r="C17" i="152"/>
  <c r="C17" i="153"/>
  <c r="C37" i="153" s="1"/>
  <c r="C17" i="155" s="1"/>
  <c r="K17" i="152"/>
  <c r="K17" i="153"/>
  <c r="K37" i="153" s="1"/>
  <c r="K17" i="155" s="1"/>
  <c r="M17" i="152"/>
  <c r="M17" i="153"/>
  <c r="M37" i="153" s="1"/>
  <c r="M17" i="155" s="1"/>
  <c r="F36" i="152"/>
  <c r="F16" i="156"/>
  <c r="F36" i="156" s="1"/>
  <c r="K16" i="156"/>
  <c r="K36" i="156" s="1"/>
  <c r="K36" i="152"/>
  <c r="J36" i="152"/>
  <c r="J16" i="156"/>
  <c r="J36" i="156" s="1"/>
  <c r="AJ17" i="166"/>
  <c r="AJ37" i="166" s="1"/>
  <c r="AJ17" i="163"/>
  <c r="AJ37" i="163" s="1"/>
  <c r="AJ16" i="165" s="1"/>
  <c r="AJ17" i="164"/>
  <c r="AJ37" i="164" s="1"/>
  <c r="AJ17" i="145"/>
  <c r="AJ37" i="145" s="1"/>
  <c r="AJ17" i="126"/>
  <c r="AJ37" i="126" s="1"/>
  <c r="AJ16" i="144" s="1"/>
  <c r="AJ17" i="80"/>
  <c r="AJ37" i="80" s="1"/>
  <c r="AA17" i="166"/>
  <c r="AA37" i="166" s="1"/>
  <c r="AA17" i="163"/>
  <c r="AA37" i="163" s="1"/>
  <c r="AA16" i="165" s="1"/>
  <c r="AA17" i="164"/>
  <c r="AA37" i="164" s="1"/>
  <c r="AA17" i="145"/>
  <c r="AA37" i="145" s="1"/>
  <c r="AA17" i="126"/>
  <c r="AA37" i="126" s="1"/>
  <c r="AA16" i="144" s="1"/>
  <c r="AA17" i="80"/>
  <c r="AA37" i="80" s="1"/>
  <c r="AE17" i="166"/>
  <c r="AE37" i="166" s="1"/>
  <c r="AE17" i="163"/>
  <c r="AE37" i="163" s="1"/>
  <c r="AE16" i="165" s="1"/>
  <c r="AE17" i="164"/>
  <c r="AE37" i="164" s="1"/>
  <c r="AE17" i="145"/>
  <c r="AE37" i="145" s="1"/>
  <c r="AE17" i="126"/>
  <c r="AE37" i="126" s="1"/>
  <c r="AE16" i="144" s="1"/>
  <c r="AE17" i="80"/>
  <c r="AE37" i="80" s="1"/>
  <c r="Q17" i="166"/>
  <c r="Q37" i="166" s="1"/>
  <c r="Q17" i="164"/>
  <c r="Q37" i="164" s="1"/>
  <c r="Q17" i="163"/>
  <c r="Q37" i="163" s="1"/>
  <c r="Q16" i="165" s="1"/>
  <c r="Q17" i="145"/>
  <c r="Q37" i="145" s="1"/>
  <c r="Q17" i="126"/>
  <c r="Q37" i="126" s="1"/>
  <c r="Q16" i="144" s="1"/>
  <c r="Q17" i="97"/>
  <c r="Q17" i="80"/>
  <c r="Q37" i="80" s="1"/>
  <c r="V17" i="166"/>
  <c r="V37" i="166" s="1"/>
  <c r="V17" i="163"/>
  <c r="V37" i="163" s="1"/>
  <c r="V16" i="165" s="1"/>
  <c r="V17" i="164"/>
  <c r="V37" i="164" s="1"/>
  <c r="V17" i="126"/>
  <c r="V37" i="126" s="1"/>
  <c r="V16" i="144" s="1"/>
  <c r="V17" i="145"/>
  <c r="V37" i="145" s="1"/>
  <c r="V17" i="80"/>
  <c r="V37" i="80" s="1"/>
  <c r="J17" i="166"/>
  <c r="J37" i="166" s="1"/>
  <c r="J17" i="163"/>
  <c r="J37" i="163" s="1"/>
  <c r="J16" i="165" s="1"/>
  <c r="J17" i="164"/>
  <c r="J37" i="164" s="1"/>
  <c r="J17" i="145"/>
  <c r="J37" i="145" s="1"/>
  <c r="J17" i="126"/>
  <c r="J37" i="126" s="1"/>
  <c r="J16" i="144" s="1"/>
  <c r="J17" i="97"/>
  <c r="J17" i="80"/>
  <c r="J37" i="80" s="1"/>
  <c r="U17" i="166"/>
  <c r="U37" i="166" s="1"/>
  <c r="U17" i="163"/>
  <c r="U37" i="163" s="1"/>
  <c r="U16" i="165" s="1"/>
  <c r="U17" i="164"/>
  <c r="U37" i="164" s="1"/>
  <c r="U17" i="145"/>
  <c r="U37" i="145" s="1"/>
  <c r="U17" i="126"/>
  <c r="U37" i="126" s="1"/>
  <c r="U16" i="144" s="1"/>
  <c r="U17" i="80"/>
  <c r="U37" i="80" s="1"/>
  <c r="N17" i="166"/>
  <c r="N37" i="166" s="1"/>
  <c r="N17" i="163"/>
  <c r="N37" i="163" s="1"/>
  <c r="N16" i="165" s="1"/>
  <c r="N17" i="164"/>
  <c r="N37" i="164" s="1"/>
  <c r="N17" i="145"/>
  <c r="N37" i="145" s="1"/>
  <c r="N17" i="97"/>
  <c r="N17" i="80"/>
  <c r="N37" i="80" s="1"/>
  <c r="N17" i="126"/>
  <c r="N37" i="126" s="1"/>
  <c r="N16" i="144" s="1"/>
  <c r="R17" i="166"/>
  <c r="R37" i="166" s="1"/>
  <c r="R17" i="163"/>
  <c r="R37" i="163" s="1"/>
  <c r="R16" i="165" s="1"/>
  <c r="R17" i="164"/>
  <c r="R37" i="164" s="1"/>
  <c r="R17" i="126"/>
  <c r="R37" i="126" s="1"/>
  <c r="R16" i="144" s="1"/>
  <c r="R17" i="145"/>
  <c r="R37" i="145" s="1"/>
  <c r="R17" i="97"/>
  <c r="R17" i="80"/>
  <c r="R37" i="80" s="1"/>
  <c r="AH17" i="166"/>
  <c r="AH37" i="166" s="1"/>
  <c r="AH17" i="163"/>
  <c r="AH37" i="163" s="1"/>
  <c r="AH16" i="165" s="1"/>
  <c r="AH17" i="164"/>
  <c r="AH37" i="164" s="1"/>
  <c r="AH17" i="126"/>
  <c r="AH37" i="126" s="1"/>
  <c r="AH16" i="144" s="1"/>
  <c r="AH17" i="145"/>
  <c r="AH37" i="145" s="1"/>
  <c r="AH17" i="80"/>
  <c r="AH37" i="80" s="1"/>
  <c r="AF17" i="166"/>
  <c r="AF37" i="166" s="1"/>
  <c r="AF17" i="163"/>
  <c r="AF37" i="163" s="1"/>
  <c r="AF16" i="165" s="1"/>
  <c r="AF17" i="164"/>
  <c r="AF37" i="164" s="1"/>
  <c r="AF17" i="145"/>
  <c r="AF37" i="145" s="1"/>
  <c r="AF17" i="126"/>
  <c r="AF37" i="126" s="1"/>
  <c r="AF16" i="144" s="1"/>
  <c r="AF17" i="80"/>
  <c r="AF37" i="80" s="1"/>
  <c r="AD17" i="166"/>
  <c r="AD37" i="166" s="1"/>
  <c r="AD17" i="163"/>
  <c r="AD37" i="163" s="1"/>
  <c r="AD16" i="165" s="1"/>
  <c r="AD17" i="164"/>
  <c r="AD37" i="164" s="1"/>
  <c r="AD17" i="145"/>
  <c r="AD37" i="145" s="1"/>
  <c r="AD17" i="80"/>
  <c r="AD37" i="80" s="1"/>
  <c r="AD17" i="126"/>
  <c r="AD37" i="126" s="1"/>
  <c r="AD16" i="144" s="1"/>
  <c r="J36" i="97"/>
  <c r="J16" i="190"/>
  <c r="J36" i="190" s="1"/>
  <c r="M16" i="190"/>
  <c r="M36" i="190" s="1"/>
  <c r="M36" i="97"/>
  <c r="Q16" i="190"/>
  <c r="Q36" i="190" s="1"/>
  <c r="Q36" i="97"/>
  <c r="O17" i="166"/>
  <c r="O37" i="166" s="1"/>
  <c r="O17" i="163"/>
  <c r="O37" i="163" s="1"/>
  <c r="O16" i="165" s="1"/>
  <c r="O17" i="164"/>
  <c r="O37" i="164" s="1"/>
  <c r="O17" i="145"/>
  <c r="O37" i="145" s="1"/>
  <c r="O17" i="126"/>
  <c r="O37" i="126" s="1"/>
  <c r="O16" i="144" s="1"/>
  <c r="O17" i="80"/>
  <c r="O37" i="80" s="1"/>
  <c r="O17" i="97"/>
  <c r="AB17" i="166"/>
  <c r="AB37" i="166" s="1"/>
  <c r="AB17" i="163"/>
  <c r="AB37" i="163" s="1"/>
  <c r="AB16" i="165" s="1"/>
  <c r="AB17" i="164"/>
  <c r="AB37" i="164" s="1"/>
  <c r="AB17" i="145"/>
  <c r="AB37" i="145" s="1"/>
  <c r="AB17" i="126"/>
  <c r="AB37" i="126" s="1"/>
  <c r="AB16" i="144" s="1"/>
  <c r="AB17" i="80"/>
  <c r="AB37" i="80" s="1"/>
  <c r="AC17" i="166"/>
  <c r="AC37" i="166" s="1"/>
  <c r="AC17" i="163"/>
  <c r="AC37" i="163" s="1"/>
  <c r="AC16" i="165" s="1"/>
  <c r="AC17" i="164"/>
  <c r="AC37" i="164" s="1"/>
  <c r="AC17" i="145"/>
  <c r="AC37" i="145" s="1"/>
  <c r="AC17" i="126"/>
  <c r="AC37" i="126" s="1"/>
  <c r="AC16" i="144" s="1"/>
  <c r="AC17" i="80"/>
  <c r="AC37" i="80" s="1"/>
  <c r="M17" i="166"/>
  <c r="M37" i="166" s="1"/>
  <c r="M17" i="163"/>
  <c r="M37" i="163" s="1"/>
  <c r="M16" i="165" s="1"/>
  <c r="M17" i="164"/>
  <c r="M37" i="164" s="1"/>
  <c r="M17" i="145"/>
  <c r="M37" i="145" s="1"/>
  <c r="M17" i="126"/>
  <c r="M37" i="126" s="1"/>
  <c r="M16" i="144" s="1"/>
  <c r="M17" i="97"/>
  <c r="M17" i="80"/>
  <c r="M37" i="80" s="1"/>
  <c r="AI17" i="166"/>
  <c r="AI37" i="166" s="1"/>
  <c r="AI17" i="163"/>
  <c r="AI37" i="163" s="1"/>
  <c r="AI16" i="165" s="1"/>
  <c r="AI17" i="164"/>
  <c r="AI37" i="164" s="1"/>
  <c r="AI17" i="145"/>
  <c r="AI37" i="145" s="1"/>
  <c r="AI17" i="126"/>
  <c r="AI37" i="126" s="1"/>
  <c r="AI16" i="144" s="1"/>
  <c r="AI17" i="80"/>
  <c r="AI37" i="80" s="1"/>
  <c r="AG17" i="166"/>
  <c r="AG37" i="166" s="1"/>
  <c r="AG17" i="164"/>
  <c r="AG37" i="164" s="1"/>
  <c r="AG17" i="163"/>
  <c r="AG37" i="163" s="1"/>
  <c r="AG16" i="165" s="1"/>
  <c r="AG17" i="145"/>
  <c r="AG37" i="145" s="1"/>
  <c r="AG17" i="126"/>
  <c r="AG37" i="126" s="1"/>
  <c r="AG16" i="144" s="1"/>
  <c r="AG17" i="80"/>
  <c r="AG37" i="80" s="1"/>
  <c r="W17" i="163"/>
  <c r="W37" i="163" s="1"/>
  <c r="W16" i="165" s="1"/>
  <c r="W17" i="164"/>
  <c r="W37" i="164" s="1"/>
  <c r="W17" i="166"/>
  <c r="W37" i="166" s="1"/>
  <c r="W17" i="145"/>
  <c r="W37" i="145" s="1"/>
  <c r="W17" i="126"/>
  <c r="W37" i="126" s="1"/>
  <c r="W16" i="144" s="1"/>
  <c r="W17" i="80"/>
  <c r="W37" i="80" s="1"/>
  <c r="X17" i="166"/>
  <c r="X37" i="166" s="1"/>
  <c r="X17" i="163"/>
  <c r="X37" i="163" s="1"/>
  <c r="X16" i="165" s="1"/>
  <c r="X17" i="164"/>
  <c r="X37" i="164" s="1"/>
  <c r="X17" i="145"/>
  <c r="X37" i="145" s="1"/>
  <c r="X17" i="126"/>
  <c r="X37" i="126" s="1"/>
  <c r="X16" i="144" s="1"/>
  <c r="X17" i="80"/>
  <c r="X37" i="80" s="1"/>
  <c r="T17" i="166"/>
  <c r="T37" i="166" s="1"/>
  <c r="T17" i="163"/>
  <c r="T37" i="163" s="1"/>
  <c r="T16" i="165" s="1"/>
  <c r="T17" i="164"/>
  <c r="T37" i="164" s="1"/>
  <c r="T17" i="145"/>
  <c r="T37" i="145" s="1"/>
  <c r="T17" i="126"/>
  <c r="T37" i="126" s="1"/>
  <c r="T16" i="144" s="1"/>
  <c r="T17" i="80"/>
  <c r="T37" i="80" s="1"/>
  <c r="Z17" i="166"/>
  <c r="Z37" i="166" s="1"/>
  <c r="Z17" i="163"/>
  <c r="Z37" i="163" s="1"/>
  <c r="Z16" i="165" s="1"/>
  <c r="Z17" i="164"/>
  <c r="Z37" i="164" s="1"/>
  <c r="Z17" i="145"/>
  <c r="Z37" i="145" s="1"/>
  <c r="Z17" i="126"/>
  <c r="Z37" i="126" s="1"/>
  <c r="Z16" i="144" s="1"/>
  <c r="Z17" i="80"/>
  <c r="Z37" i="80" s="1"/>
  <c r="Y17" i="166"/>
  <c r="Y37" i="166" s="1"/>
  <c r="Y17" i="163"/>
  <c r="Y37" i="163" s="1"/>
  <c r="Y16" i="165" s="1"/>
  <c r="Y17" i="164"/>
  <c r="Y37" i="164" s="1"/>
  <c r="Y17" i="145"/>
  <c r="Y37" i="145" s="1"/>
  <c r="Y17" i="126"/>
  <c r="Y37" i="126" s="1"/>
  <c r="Y16" i="144" s="1"/>
  <c r="Y17" i="80"/>
  <c r="Y37" i="80" s="1"/>
  <c r="O36" i="97"/>
  <c r="O16" i="190"/>
  <c r="O36" i="190" s="1"/>
  <c r="N36" i="97"/>
  <c r="N16" i="190"/>
  <c r="N36" i="190" s="1"/>
  <c r="R36" i="97"/>
  <c r="R16" i="190"/>
  <c r="R36" i="190" s="1"/>
  <c r="A20" i="189"/>
  <c r="A19" i="189"/>
  <c r="A17" i="189"/>
  <c r="A16" i="189"/>
  <c r="A14" i="189"/>
  <c r="A13" i="189"/>
  <c r="A20" i="188"/>
  <c r="A19" i="188"/>
  <c r="A17" i="188"/>
  <c r="A16" i="188"/>
  <c r="A14" i="188"/>
  <c r="A13" i="188"/>
  <c r="A20" i="187"/>
  <c r="A19" i="187"/>
  <c r="A17" i="187"/>
  <c r="A16" i="187"/>
  <c r="A14" i="187"/>
  <c r="A13" i="187"/>
  <c r="A40" i="186"/>
  <c r="A39" i="186"/>
  <c r="A37" i="186"/>
  <c r="A36" i="186"/>
  <c r="A34" i="186"/>
  <c r="A33" i="186"/>
  <c r="A20" i="186"/>
  <c r="A19" i="186"/>
  <c r="A17" i="186"/>
  <c r="A16" i="186"/>
  <c r="A14" i="186"/>
  <c r="A13" i="186"/>
  <c r="N5" i="100"/>
  <c r="N26" i="100" s="1"/>
  <c r="N6" i="100"/>
  <c r="N27" i="100" s="1"/>
  <c r="A13" i="145"/>
  <c r="A14" i="145"/>
  <c r="A16" i="145"/>
  <c r="A17" i="145"/>
  <c r="A19" i="145"/>
  <c r="A20" i="145"/>
  <c r="A33" i="145"/>
  <c r="A34" i="145"/>
  <c r="A36" i="145"/>
  <c r="A37" i="145"/>
  <c r="A39" i="145"/>
  <c r="A40" i="145"/>
  <c r="K37" i="152" l="1"/>
  <c r="K17" i="156"/>
  <c r="K37" i="156" s="1"/>
  <c r="J37" i="152"/>
  <c r="J17" i="156"/>
  <c r="J37" i="156" s="1"/>
  <c r="G17" i="156"/>
  <c r="G37" i="156" s="1"/>
  <c r="G37" i="152"/>
  <c r="M37" i="152"/>
  <c r="M17" i="156"/>
  <c r="M37" i="156" s="1"/>
  <c r="C37" i="152"/>
  <c r="C17" i="156"/>
  <c r="C37" i="156" s="1"/>
  <c r="F37" i="152"/>
  <c r="F17" i="156"/>
  <c r="F37" i="156" s="1"/>
  <c r="H37" i="152"/>
  <c r="H17" i="156"/>
  <c r="H37" i="156" s="1"/>
  <c r="Q37" i="97"/>
  <c r="Q17" i="190"/>
  <c r="Q37" i="190" s="1"/>
  <c r="M37" i="97"/>
  <c r="M17" i="190"/>
  <c r="M37" i="190" s="1"/>
  <c r="J37" i="97"/>
  <c r="J17" i="190"/>
  <c r="J37" i="190" s="1"/>
  <c r="O17" i="190"/>
  <c r="O37" i="190" s="1"/>
  <c r="O37" i="97"/>
  <c r="R17" i="190"/>
  <c r="R37" i="190" s="1"/>
  <c r="R37" i="97"/>
  <c r="N37" i="97"/>
  <c r="N17" i="190"/>
  <c r="N37" i="190" s="1"/>
  <c r="M5" i="180"/>
  <c r="N5" i="180"/>
  <c r="M6" i="180"/>
  <c r="N6" i="180"/>
  <c r="M5" i="100" l="1"/>
  <c r="M5" i="177" s="1"/>
  <c r="N5" i="178"/>
  <c r="M6" i="100"/>
  <c r="M26" i="100" l="1"/>
  <c r="M27" i="100"/>
  <c r="M6" i="179"/>
  <c r="M6" i="178"/>
  <c r="M6" i="177"/>
  <c r="N5" i="177"/>
  <c r="N5" i="179"/>
  <c r="N6" i="177"/>
  <c r="N6" i="179"/>
  <c r="M5" i="179"/>
  <c r="M5" i="178"/>
  <c r="N6" i="178"/>
  <c r="M8" i="180" l="1"/>
  <c r="M8" i="100"/>
  <c r="M9" i="180" l="1"/>
  <c r="M11" i="180"/>
  <c r="M20" i="180"/>
  <c r="M14" i="180"/>
  <c r="M11" i="100"/>
  <c r="M20" i="100"/>
  <c r="M14" i="100"/>
  <c r="M9" i="100"/>
  <c r="M8" i="179"/>
  <c r="M8" i="178"/>
  <c r="M29" i="100"/>
  <c r="M8" i="177"/>
  <c r="M21" i="180" l="1"/>
  <c r="M12" i="180"/>
  <c r="M23" i="180"/>
  <c r="M15" i="180"/>
  <c r="M23" i="100"/>
  <c r="M15" i="100"/>
  <c r="M12" i="100"/>
  <c r="M9" i="179"/>
  <c r="M9" i="178"/>
  <c r="M9" i="177"/>
  <c r="M30" i="100"/>
  <c r="M21" i="100"/>
  <c r="M14" i="179"/>
  <c r="M14" i="178"/>
  <c r="M35" i="100"/>
  <c r="M14" i="177"/>
  <c r="M20" i="179"/>
  <c r="M20" i="178"/>
  <c r="M20" i="177"/>
  <c r="M41" i="100"/>
  <c r="M11" i="178"/>
  <c r="M32" i="100"/>
  <c r="M11" i="177"/>
  <c r="M11" i="179"/>
  <c r="M17" i="180" l="1"/>
  <c r="M17" i="100"/>
  <c r="M33" i="100"/>
  <c r="M12" i="179"/>
  <c r="M12" i="178"/>
  <c r="M12" i="177"/>
  <c r="M23" i="178"/>
  <c r="M23" i="179"/>
  <c r="M44" i="100"/>
  <c r="M23" i="177"/>
  <c r="M21" i="179"/>
  <c r="M21" i="178"/>
  <c r="M42" i="100"/>
  <c r="M21" i="177"/>
  <c r="M15" i="179"/>
  <c r="M15" i="178"/>
  <c r="M15" i="177"/>
  <c r="M36" i="100"/>
  <c r="M18" i="180" l="1"/>
  <c r="M17" i="178"/>
  <c r="M17" i="179"/>
  <c r="M17" i="177"/>
  <c r="M38" i="100"/>
  <c r="M18" i="100"/>
  <c r="F8" i="54"/>
  <c r="F10" i="54"/>
  <c r="F19" i="54"/>
  <c r="F13" i="54"/>
  <c r="F10" i="189" l="1"/>
  <c r="F10" i="157"/>
  <c r="F10" i="166"/>
  <c r="F30" i="166" s="1"/>
  <c r="F10" i="186"/>
  <c r="F30" i="186" s="1"/>
  <c r="F10" i="187" s="1"/>
  <c r="F10" i="163"/>
  <c r="F30" i="163" s="1"/>
  <c r="F9" i="165" s="1"/>
  <c r="F10" i="145"/>
  <c r="F30" i="145" s="1"/>
  <c r="F10" i="97"/>
  <c r="F10" i="164"/>
  <c r="F30" i="164" s="1"/>
  <c r="F10" i="80"/>
  <c r="F30" i="80" s="1"/>
  <c r="F10" i="126"/>
  <c r="F30" i="126" s="1"/>
  <c r="F9" i="144" s="1"/>
  <c r="F8" i="186"/>
  <c r="F28" i="186" s="1"/>
  <c r="F8" i="187" s="1"/>
  <c r="F8" i="189"/>
  <c r="F8" i="157"/>
  <c r="F8" i="166"/>
  <c r="F28" i="166" s="1"/>
  <c r="F8" i="163"/>
  <c r="F28" i="163" s="1"/>
  <c r="F7" i="165" s="1"/>
  <c r="F8" i="164"/>
  <c r="F28" i="164" s="1"/>
  <c r="F8" i="145"/>
  <c r="F28" i="145" s="1"/>
  <c r="F8" i="97"/>
  <c r="F8" i="126"/>
  <c r="F28" i="126" s="1"/>
  <c r="F7" i="144" s="1"/>
  <c r="F8" i="80"/>
  <c r="F28" i="80" s="1"/>
  <c r="F13" i="189"/>
  <c r="F13" i="157"/>
  <c r="F13" i="186"/>
  <c r="F33" i="186" s="1"/>
  <c r="F13" i="187" s="1"/>
  <c r="F13" i="166"/>
  <c r="F33" i="166" s="1"/>
  <c r="F13" i="163"/>
  <c r="F33" i="163" s="1"/>
  <c r="F12" i="165" s="1"/>
  <c r="F13" i="145"/>
  <c r="F33" i="145" s="1"/>
  <c r="F13" i="164"/>
  <c r="F33" i="164" s="1"/>
  <c r="F13" i="80"/>
  <c r="F33" i="80" s="1"/>
  <c r="F13" i="126"/>
  <c r="F33" i="126" s="1"/>
  <c r="F12" i="144" s="1"/>
  <c r="F13" i="97"/>
  <c r="F19" i="189"/>
  <c r="F19" i="186"/>
  <c r="F39" i="186" s="1"/>
  <c r="F19" i="187" s="1"/>
  <c r="F19" i="157"/>
  <c r="F19" i="166"/>
  <c r="F39" i="166" s="1"/>
  <c r="F19" i="163"/>
  <c r="F39" i="163" s="1"/>
  <c r="F18" i="165" s="1"/>
  <c r="F19" i="164"/>
  <c r="F39" i="164" s="1"/>
  <c r="F19" i="145"/>
  <c r="F39" i="145" s="1"/>
  <c r="F19" i="126"/>
  <c r="F39" i="126" s="1"/>
  <c r="F18" i="144" s="1"/>
  <c r="F19" i="80"/>
  <c r="F39" i="80" s="1"/>
  <c r="F19" i="97"/>
  <c r="M39" i="100"/>
  <c r="M18" i="179"/>
  <c r="M18" i="178"/>
  <c r="M18" i="177"/>
  <c r="F22" i="54"/>
  <c r="F20" i="54"/>
  <c r="F14" i="54"/>
  <c r="F11" i="54"/>
  <c r="F22" i="189" l="1"/>
  <c r="F22" i="186"/>
  <c r="F42" i="186" s="1"/>
  <c r="F22" i="187" s="1"/>
  <c r="F22" i="157"/>
  <c r="F22" i="166"/>
  <c r="F42" i="166" s="1"/>
  <c r="F22" i="163"/>
  <c r="F42" i="163" s="1"/>
  <c r="F21" i="165" s="1"/>
  <c r="F22" i="164"/>
  <c r="F42" i="164" s="1"/>
  <c r="F22" i="145"/>
  <c r="F42" i="145" s="1"/>
  <c r="F22" i="97"/>
  <c r="F22" i="80"/>
  <c r="F42" i="80" s="1"/>
  <c r="F22" i="126"/>
  <c r="F42" i="126" s="1"/>
  <c r="F21" i="144" s="1"/>
  <c r="F11" i="186"/>
  <c r="F31" i="186" s="1"/>
  <c r="F11" i="187" s="1"/>
  <c r="F11" i="157"/>
  <c r="F11" i="166"/>
  <c r="F31" i="166" s="1"/>
  <c r="F11" i="189"/>
  <c r="F11" i="163"/>
  <c r="F31" i="163" s="1"/>
  <c r="F10" i="165" s="1"/>
  <c r="F11" i="164"/>
  <c r="F31" i="164" s="1"/>
  <c r="F11" i="145"/>
  <c r="F31" i="145" s="1"/>
  <c r="F11" i="126"/>
  <c r="F31" i="126" s="1"/>
  <c r="F10" i="144" s="1"/>
  <c r="F11" i="97"/>
  <c r="F11" i="80"/>
  <c r="F31" i="80" s="1"/>
  <c r="F19" i="190"/>
  <c r="F39" i="190" s="1"/>
  <c r="F39" i="97"/>
  <c r="F39" i="157"/>
  <c r="F19" i="188"/>
  <c r="F33" i="157"/>
  <c r="F13" i="188"/>
  <c r="F8" i="190"/>
  <c r="F28" i="190" s="1"/>
  <c r="F28" i="97"/>
  <c r="F30" i="97"/>
  <c r="F10" i="190"/>
  <c r="F30" i="190" s="1"/>
  <c r="F8" i="188"/>
  <c r="F28" i="157"/>
  <c r="F30" i="157"/>
  <c r="F10" i="188"/>
  <c r="F14" i="186"/>
  <c r="F34" i="186" s="1"/>
  <c r="F14" i="187" s="1"/>
  <c r="F14" i="189"/>
  <c r="F14" i="157"/>
  <c r="F14" i="166"/>
  <c r="F34" i="166" s="1"/>
  <c r="F14" i="163"/>
  <c r="F34" i="163" s="1"/>
  <c r="F13" i="165" s="1"/>
  <c r="F14" i="164"/>
  <c r="F34" i="164" s="1"/>
  <c r="F14" i="145"/>
  <c r="F34" i="145" s="1"/>
  <c r="F14" i="97"/>
  <c r="F14" i="126"/>
  <c r="F34" i="126" s="1"/>
  <c r="F13" i="144" s="1"/>
  <c r="F14" i="80"/>
  <c r="F34" i="80" s="1"/>
  <c r="F20" i="186"/>
  <c r="F40" i="186" s="1"/>
  <c r="F20" i="187" s="1"/>
  <c r="F20" i="189"/>
  <c r="F20" i="157"/>
  <c r="F20" i="166"/>
  <c r="F40" i="166" s="1"/>
  <c r="F20" i="163"/>
  <c r="F40" i="163" s="1"/>
  <c r="F19" i="165" s="1"/>
  <c r="F20" i="164"/>
  <c r="F40" i="164" s="1"/>
  <c r="F20" i="97"/>
  <c r="F20" i="126"/>
  <c r="F40" i="126" s="1"/>
  <c r="F19" i="144" s="1"/>
  <c r="F20" i="145"/>
  <c r="F40" i="145" s="1"/>
  <c r="F20" i="80"/>
  <c r="F40" i="80" s="1"/>
  <c r="F13" i="190"/>
  <c r="F33" i="190" s="1"/>
  <c r="F33" i="97"/>
  <c r="F16" i="54"/>
  <c r="F42" i="157" l="1"/>
  <c r="F22" i="188"/>
  <c r="F20" i="190"/>
  <c r="F40" i="190" s="1"/>
  <c r="F40" i="97"/>
  <c r="F14" i="188"/>
  <c r="F34" i="157"/>
  <c r="F20" i="188"/>
  <c r="F40" i="157"/>
  <c r="F11" i="188"/>
  <c r="F31" i="157"/>
  <c r="F16" i="189"/>
  <c r="F16" i="157"/>
  <c r="F16" i="186"/>
  <c r="F36" i="186" s="1"/>
  <c r="F16" i="187" s="1"/>
  <c r="F16" i="166"/>
  <c r="F36" i="166" s="1"/>
  <c r="F16" i="163"/>
  <c r="F36" i="163" s="1"/>
  <c r="F15" i="165" s="1"/>
  <c r="F16" i="145"/>
  <c r="F36" i="145" s="1"/>
  <c r="F16" i="164"/>
  <c r="F36" i="164" s="1"/>
  <c r="F16" i="97"/>
  <c r="F16" i="80"/>
  <c r="F36" i="80" s="1"/>
  <c r="F16" i="126"/>
  <c r="F36" i="126" s="1"/>
  <c r="F15" i="144" s="1"/>
  <c r="F14" i="190"/>
  <c r="F34" i="190" s="1"/>
  <c r="F34" i="97"/>
  <c r="F11" i="190"/>
  <c r="F31" i="190" s="1"/>
  <c r="F31" i="97"/>
  <c r="F42" i="97"/>
  <c r="F22" i="190"/>
  <c r="F42" i="190" s="1"/>
  <c r="F17" i="54"/>
  <c r="F36" i="157" l="1"/>
  <c r="F16" i="188"/>
  <c r="F36" i="97"/>
  <c r="F16" i="190"/>
  <c r="F36" i="190" s="1"/>
  <c r="F17" i="186"/>
  <c r="F37" i="186" s="1"/>
  <c r="F17" i="187" s="1"/>
  <c r="F17" i="189"/>
  <c r="F17" i="157"/>
  <c r="F17" i="166"/>
  <c r="F37" i="166" s="1"/>
  <c r="F17" i="163"/>
  <c r="F37" i="163" s="1"/>
  <c r="F16" i="165" s="1"/>
  <c r="F17" i="164"/>
  <c r="F37" i="164" s="1"/>
  <c r="F17" i="126"/>
  <c r="F37" i="126" s="1"/>
  <c r="F16" i="144" s="1"/>
  <c r="F17" i="97"/>
  <c r="F17" i="145"/>
  <c r="F37" i="145" s="1"/>
  <c r="F17" i="80"/>
  <c r="F37" i="80" s="1"/>
  <c r="N8" i="100"/>
  <c r="N29" i="100" s="1"/>
  <c r="N8" i="180"/>
  <c r="F17" i="188" l="1"/>
  <c r="F37" i="157"/>
  <c r="F37" i="97"/>
  <c r="F17" i="190"/>
  <c r="F37" i="190" s="1"/>
  <c r="N14" i="100"/>
  <c r="N35" i="100" s="1"/>
  <c r="N9" i="100"/>
  <c r="N30" i="100" s="1"/>
  <c r="N11" i="100"/>
  <c r="N32" i="100" s="1"/>
  <c r="N20" i="100"/>
  <c r="N41" i="100" s="1"/>
  <c r="N9" i="180"/>
  <c r="N11" i="180"/>
  <c r="N20" i="180"/>
  <c r="N14" i="180"/>
  <c r="N8" i="179"/>
  <c r="N8" i="178"/>
  <c r="N8" i="177"/>
  <c r="N15" i="100" l="1"/>
  <c r="N36" i="100" s="1"/>
  <c r="N21" i="100"/>
  <c r="N42" i="100" s="1"/>
  <c r="N12" i="100"/>
  <c r="N33" i="100" s="1"/>
  <c r="N23" i="100"/>
  <c r="N44" i="100" s="1"/>
  <c r="N12" i="180"/>
  <c r="N23" i="180"/>
  <c r="N15" i="180"/>
  <c r="N21" i="180"/>
  <c r="N14" i="179"/>
  <c r="N14" i="178"/>
  <c r="N14" i="177"/>
  <c r="N9" i="179"/>
  <c r="N9" i="178"/>
  <c r="N9" i="177"/>
  <c r="N11" i="179"/>
  <c r="N11" i="178"/>
  <c r="N11" i="177"/>
  <c r="N20" i="179"/>
  <c r="N20" i="178"/>
  <c r="N20" i="177"/>
  <c r="B5" i="180"/>
  <c r="C5" i="180"/>
  <c r="D5" i="180"/>
  <c r="E5" i="180"/>
  <c r="F5" i="180"/>
  <c r="G5" i="180"/>
  <c r="H5" i="180"/>
  <c r="I5" i="180"/>
  <c r="J5" i="180"/>
  <c r="K5" i="180"/>
  <c r="L5" i="180"/>
  <c r="B6" i="180"/>
  <c r="C6" i="180"/>
  <c r="D6" i="180"/>
  <c r="E6" i="180"/>
  <c r="F6" i="180"/>
  <c r="G6" i="180"/>
  <c r="H6" i="180"/>
  <c r="I6" i="180"/>
  <c r="J6" i="180"/>
  <c r="K6" i="180"/>
  <c r="L6" i="180"/>
  <c r="B5" i="100"/>
  <c r="B26" i="100" s="1"/>
  <c r="C5" i="100"/>
  <c r="C5" i="177" s="1"/>
  <c r="D5" i="100"/>
  <c r="E5" i="100"/>
  <c r="E26" i="100" s="1"/>
  <c r="F5" i="100"/>
  <c r="F5" i="177" s="1"/>
  <c r="G5" i="100"/>
  <c r="G5" i="177" s="1"/>
  <c r="H5" i="100"/>
  <c r="H5" i="177" s="1"/>
  <c r="I5" i="100"/>
  <c r="I26" i="100" s="1"/>
  <c r="J5" i="100"/>
  <c r="J5" i="177" s="1"/>
  <c r="K5" i="100"/>
  <c r="K5" i="177" s="1"/>
  <c r="L5" i="100"/>
  <c r="B6" i="100"/>
  <c r="B6" i="177" s="1"/>
  <c r="C6" i="100"/>
  <c r="C6" i="177" s="1"/>
  <c r="D6" i="100"/>
  <c r="D27" i="100" s="1"/>
  <c r="E6" i="100"/>
  <c r="E27" i="100" s="1"/>
  <c r="F6" i="100"/>
  <c r="F6" i="177" s="1"/>
  <c r="G6" i="100"/>
  <c r="H6" i="100"/>
  <c r="H27" i="100" s="1"/>
  <c r="I6" i="100"/>
  <c r="I6" i="177" s="1"/>
  <c r="J6" i="100"/>
  <c r="J6" i="177" s="1"/>
  <c r="K6" i="100"/>
  <c r="L6" i="100"/>
  <c r="L27" i="100" s="1"/>
  <c r="N17" i="100" l="1"/>
  <c r="N38" i="100" s="1"/>
  <c r="N17" i="180"/>
  <c r="N21" i="179"/>
  <c r="N21" i="178"/>
  <c r="N21" i="177"/>
  <c r="N15" i="179"/>
  <c r="N15" i="178"/>
  <c r="N15" i="177"/>
  <c r="N12" i="179"/>
  <c r="N12" i="178"/>
  <c r="N12" i="177"/>
  <c r="N23" i="179"/>
  <c r="N23" i="178"/>
  <c r="N23" i="177"/>
  <c r="F26" i="100"/>
  <c r="F27" i="100"/>
  <c r="C27" i="100"/>
  <c r="H26" i="100"/>
  <c r="G26" i="100"/>
  <c r="B27" i="100"/>
  <c r="J27" i="100"/>
  <c r="K26" i="100"/>
  <c r="C26" i="100"/>
  <c r="K6" i="177"/>
  <c r="K27" i="100"/>
  <c r="G6" i="177"/>
  <c r="G27" i="100"/>
  <c r="L5" i="177"/>
  <c r="L26" i="100"/>
  <c r="D5" i="177"/>
  <c r="D26" i="100"/>
  <c r="I27" i="100"/>
  <c r="D8" i="180"/>
  <c r="D8" i="100"/>
  <c r="D29" i="100" s="1"/>
  <c r="J26" i="100"/>
  <c r="E6" i="177"/>
  <c r="B5" i="177"/>
  <c r="L6" i="177"/>
  <c r="H6" i="177"/>
  <c r="D6" i="177"/>
  <c r="I5" i="177"/>
  <c r="E5" i="177"/>
  <c r="N18" i="100" l="1"/>
  <c r="N39" i="100" s="1"/>
  <c r="N18" i="180"/>
  <c r="N17" i="179"/>
  <c r="N17" i="178"/>
  <c r="N17" i="177"/>
  <c r="D8" i="177"/>
  <c r="D11" i="180"/>
  <c r="D11" i="100"/>
  <c r="D14" i="180"/>
  <c r="D14" i="100"/>
  <c r="D20" i="180"/>
  <c r="D20" i="100"/>
  <c r="D9" i="180"/>
  <c r="D9" i="100"/>
  <c r="N18" i="179" l="1"/>
  <c r="N18" i="178"/>
  <c r="N18" i="177"/>
  <c r="D20" i="177"/>
  <c r="D41" i="100"/>
  <c r="D11" i="177"/>
  <c r="D32" i="100"/>
  <c r="D23" i="100"/>
  <c r="D23" i="180"/>
  <c r="D15" i="180"/>
  <c r="D15" i="100"/>
  <c r="D9" i="177"/>
  <c r="D30" i="100"/>
  <c r="D21" i="180"/>
  <c r="D21" i="100"/>
  <c r="D35" i="100"/>
  <c r="D14" i="177"/>
  <c r="D12" i="180"/>
  <c r="D12" i="100"/>
  <c r="F6" i="179"/>
  <c r="F5" i="178"/>
  <c r="F6" i="178"/>
  <c r="D5" i="179"/>
  <c r="H5" i="179"/>
  <c r="I5" i="179"/>
  <c r="L5" i="179"/>
  <c r="B6" i="179"/>
  <c r="C6" i="179"/>
  <c r="G6" i="179"/>
  <c r="K6" i="179"/>
  <c r="B4" i="181"/>
  <c r="B24" i="181" s="1"/>
  <c r="C4" i="181"/>
  <c r="C24" i="181" s="1"/>
  <c r="D4" i="181"/>
  <c r="D24" i="181" s="1"/>
  <c r="E4" i="181"/>
  <c r="E24" i="181" s="1"/>
  <c r="F4" i="181"/>
  <c r="F24" i="181" s="1"/>
  <c r="G4" i="181"/>
  <c r="G24" i="181" s="1"/>
  <c r="B5" i="181"/>
  <c r="B25" i="181" s="1"/>
  <c r="C5" i="181"/>
  <c r="C25" i="181" s="1"/>
  <c r="D5" i="181"/>
  <c r="D25" i="181" s="1"/>
  <c r="E5" i="181"/>
  <c r="E25" i="181" s="1"/>
  <c r="F5" i="181"/>
  <c r="F25" i="181" s="1"/>
  <c r="G5" i="181"/>
  <c r="G25" i="181" s="1"/>
  <c r="D33" i="100" l="1"/>
  <c r="D12" i="177"/>
  <c r="I8" i="180"/>
  <c r="I8" i="100"/>
  <c r="D23" i="177"/>
  <c r="D44" i="100"/>
  <c r="D15" i="177"/>
  <c r="D36" i="100"/>
  <c r="G8" i="180"/>
  <c r="G8" i="100"/>
  <c r="D21" i="177"/>
  <c r="D42" i="100"/>
  <c r="D17" i="180"/>
  <c r="D17" i="100"/>
  <c r="B6" i="178"/>
  <c r="J6" i="178"/>
  <c r="H5" i="178"/>
  <c r="J6" i="179"/>
  <c r="L6" i="178"/>
  <c r="D6" i="178"/>
  <c r="L5" i="178"/>
  <c r="D5" i="178"/>
  <c r="L6" i="179"/>
  <c r="D6" i="179"/>
  <c r="J5" i="179"/>
  <c r="J5" i="178"/>
  <c r="B5" i="178"/>
  <c r="F5" i="179"/>
  <c r="H6" i="178"/>
  <c r="H6" i="179"/>
  <c r="B5" i="179"/>
  <c r="I6" i="179"/>
  <c r="I6" i="178"/>
  <c r="E6" i="179"/>
  <c r="E6" i="178"/>
  <c r="K5" i="179"/>
  <c r="K5" i="178"/>
  <c r="G5" i="179"/>
  <c r="G5" i="178"/>
  <c r="C5" i="179"/>
  <c r="C5" i="178"/>
  <c r="I5" i="178"/>
  <c r="E5" i="178"/>
  <c r="E5" i="179"/>
  <c r="K6" i="178"/>
  <c r="G6" i="178"/>
  <c r="C6" i="178"/>
  <c r="B4" i="185"/>
  <c r="C4" i="185"/>
  <c r="D4" i="185"/>
  <c r="E4" i="185"/>
  <c r="F4" i="185"/>
  <c r="G4" i="185"/>
  <c r="B5" i="185"/>
  <c r="C5" i="185"/>
  <c r="D5" i="185"/>
  <c r="E5" i="185"/>
  <c r="F5" i="185"/>
  <c r="G5" i="185"/>
  <c r="B4" i="184"/>
  <c r="B24" i="184" s="1"/>
  <c r="C4" i="184"/>
  <c r="C24" i="184" s="1"/>
  <c r="D4" i="184"/>
  <c r="D24" i="184" s="1"/>
  <c r="E4" i="184"/>
  <c r="E24" i="184" s="1"/>
  <c r="F4" i="184"/>
  <c r="F24" i="184" s="1"/>
  <c r="G4" i="184"/>
  <c r="G24" i="184" s="1"/>
  <c r="B5" i="184"/>
  <c r="B25" i="184" s="1"/>
  <c r="C5" i="184"/>
  <c r="C25" i="184" s="1"/>
  <c r="D5" i="184"/>
  <c r="D25" i="184" s="1"/>
  <c r="E5" i="184"/>
  <c r="E25" i="184" s="1"/>
  <c r="F5" i="184"/>
  <c r="F25" i="184" s="1"/>
  <c r="G5" i="184"/>
  <c r="G25" i="184" s="1"/>
  <c r="B4" i="183"/>
  <c r="B24" i="183" s="1"/>
  <c r="C4" i="183"/>
  <c r="C24" i="183" s="1"/>
  <c r="D4" i="183"/>
  <c r="D24" i="183" s="1"/>
  <c r="E4" i="183"/>
  <c r="E24" i="183" s="1"/>
  <c r="F4" i="183"/>
  <c r="F24" i="183" s="1"/>
  <c r="G4" i="183"/>
  <c r="G24" i="183" s="1"/>
  <c r="B5" i="183"/>
  <c r="B25" i="183" s="1"/>
  <c r="C5" i="183"/>
  <c r="C25" i="183" s="1"/>
  <c r="D5" i="183"/>
  <c r="D25" i="183" s="1"/>
  <c r="E5" i="183"/>
  <c r="E25" i="183" s="1"/>
  <c r="F5" i="183"/>
  <c r="F25" i="183" s="1"/>
  <c r="G5" i="183"/>
  <c r="G25" i="183" s="1"/>
  <c r="B4" i="182"/>
  <c r="B24" i="182" s="1"/>
  <c r="C4" i="182"/>
  <c r="C24" i="182" s="1"/>
  <c r="D4" i="182"/>
  <c r="D24" i="182" s="1"/>
  <c r="E4" i="182"/>
  <c r="E24" i="182" s="1"/>
  <c r="F4" i="182"/>
  <c r="F24" i="182" s="1"/>
  <c r="G4" i="182"/>
  <c r="G24" i="182" s="1"/>
  <c r="B5" i="182"/>
  <c r="B25" i="182" s="1"/>
  <c r="C5" i="182"/>
  <c r="C25" i="182" s="1"/>
  <c r="D5" i="182"/>
  <c r="D25" i="182" s="1"/>
  <c r="E5" i="182"/>
  <c r="E25" i="182" s="1"/>
  <c r="F5" i="182"/>
  <c r="F25" i="182" s="1"/>
  <c r="G5" i="182"/>
  <c r="G25" i="182" s="1"/>
  <c r="I11" i="180" l="1"/>
  <c r="I11" i="100"/>
  <c r="G14" i="180"/>
  <c r="G14" i="100"/>
  <c r="I20" i="180"/>
  <c r="I20" i="100"/>
  <c r="I8" i="177"/>
  <c r="I29" i="100"/>
  <c r="G11" i="180"/>
  <c r="G11" i="100"/>
  <c r="G9" i="180"/>
  <c r="G9" i="100"/>
  <c r="D17" i="177"/>
  <c r="D38" i="100"/>
  <c r="G29" i="100"/>
  <c r="G8" i="177"/>
  <c r="I9" i="100"/>
  <c r="I9" i="180"/>
  <c r="D18" i="180"/>
  <c r="D18" i="100"/>
  <c r="G20" i="180"/>
  <c r="G20" i="100"/>
  <c r="I14" i="180"/>
  <c r="I14" i="100"/>
  <c r="F7" i="183"/>
  <c r="F27" i="183" s="1"/>
  <c r="F7" i="181"/>
  <c r="F27" i="181" s="1"/>
  <c r="E7" i="181"/>
  <c r="E27" i="181" s="1"/>
  <c r="E7" i="185"/>
  <c r="E7" i="184"/>
  <c r="E27" i="184" s="1"/>
  <c r="E7" i="183"/>
  <c r="E27" i="183" s="1"/>
  <c r="E7" i="182"/>
  <c r="E27" i="182" s="1"/>
  <c r="F7" i="182"/>
  <c r="F27" i="182" s="1"/>
  <c r="F7" i="185"/>
  <c r="F7" i="184"/>
  <c r="F27" i="184" s="1"/>
  <c r="G23" i="180" l="1"/>
  <c r="G23" i="100"/>
  <c r="I14" i="177"/>
  <c r="I35" i="100"/>
  <c r="I21" i="100"/>
  <c r="I21" i="180"/>
  <c r="G41" i="100"/>
  <c r="G20" i="177"/>
  <c r="G30" i="100"/>
  <c r="G9" i="177"/>
  <c r="I15" i="180"/>
  <c r="I15" i="100"/>
  <c r="G35" i="100"/>
  <c r="G14" i="177"/>
  <c r="I23" i="180"/>
  <c r="I23" i="100"/>
  <c r="G21" i="180"/>
  <c r="G21" i="100"/>
  <c r="G15" i="180"/>
  <c r="G15" i="100"/>
  <c r="I20" i="177"/>
  <c r="I41" i="100"/>
  <c r="I32" i="100"/>
  <c r="I11" i="177"/>
  <c r="G12" i="180"/>
  <c r="G12" i="100"/>
  <c r="I12" i="180"/>
  <c r="I12" i="100"/>
  <c r="D39" i="100"/>
  <c r="D18" i="177"/>
  <c r="I9" i="177"/>
  <c r="I30" i="100"/>
  <c r="G11" i="177"/>
  <c r="G32" i="100"/>
  <c r="F13" i="181"/>
  <c r="F33" i="181" s="1"/>
  <c r="F8" i="181"/>
  <c r="F28" i="181" s="1"/>
  <c r="E13" i="181"/>
  <c r="E33" i="181" s="1"/>
  <c r="E19" i="181"/>
  <c r="E39" i="181" s="1"/>
  <c r="F19" i="181"/>
  <c r="F39" i="181" s="1"/>
  <c r="E10" i="181"/>
  <c r="E30" i="181" s="1"/>
  <c r="F10" i="181"/>
  <c r="F30" i="181" s="1"/>
  <c r="E8" i="181"/>
  <c r="E28" i="181" s="1"/>
  <c r="E13" i="185"/>
  <c r="E13" i="184"/>
  <c r="E33" i="184" s="1"/>
  <c r="E13" i="183"/>
  <c r="E33" i="183" s="1"/>
  <c r="E13" i="182"/>
  <c r="E33" i="182" s="1"/>
  <c r="E10" i="185"/>
  <c r="E10" i="184"/>
  <c r="E30" i="184" s="1"/>
  <c r="E10" i="183"/>
  <c r="E30" i="183" s="1"/>
  <c r="E10" i="182"/>
  <c r="E30" i="182" s="1"/>
  <c r="F10" i="185"/>
  <c r="F10" i="184"/>
  <c r="F30" i="184" s="1"/>
  <c r="F10" i="183"/>
  <c r="F30" i="183" s="1"/>
  <c r="F10" i="182"/>
  <c r="F30" i="182" s="1"/>
  <c r="F13" i="185"/>
  <c r="F13" i="184"/>
  <c r="F33" i="184" s="1"/>
  <c r="F13" i="183"/>
  <c r="F33" i="183" s="1"/>
  <c r="F13" i="182"/>
  <c r="F33" i="182" s="1"/>
  <c r="E19" i="185"/>
  <c r="E19" i="184"/>
  <c r="E39" i="184" s="1"/>
  <c r="E19" i="183"/>
  <c r="E39" i="183" s="1"/>
  <c r="E19" i="182"/>
  <c r="E39" i="182" s="1"/>
  <c r="F8" i="185"/>
  <c r="F8" i="184"/>
  <c r="F28" i="184" s="1"/>
  <c r="F8" i="183"/>
  <c r="F28" i="183" s="1"/>
  <c r="F8" i="182"/>
  <c r="F28" i="182" s="1"/>
  <c r="F19" i="185"/>
  <c r="F19" i="184"/>
  <c r="F39" i="184" s="1"/>
  <c r="F19" i="183"/>
  <c r="F39" i="183" s="1"/>
  <c r="F19" i="182"/>
  <c r="F39" i="182" s="1"/>
  <c r="E8" i="185"/>
  <c r="E8" i="184"/>
  <c r="E28" i="184" s="1"/>
  <c r="E8" i="183"/>
  <c r="E28" i="183" s="1"/>
  <c r="E8" i="182"/>
  <c r="E28" i="182" s="1"/>
  <c r="A20" i="185"/>
  <c r="A19" i="185"/>
  <c r="A17" i="185"/>
  <c r="A16" i="185"/>
  <c r="A14" i="185"/>
  <c r="A13" i="185"/>
  <c r="I17" i="180" l="1"/>
  <c r="I17" i="100"/>
  <c r="G17" i="180"/>
  <c r="G17" i="100"/>
  <c r="G21" i="177"/>
  <c r="G42" i="100"/>
  <c r="I15" i="177"/>
  <c r="I36" i="100"/>
  <c r="I21" i="177"/>
  <c r="I42" i="100"/>
  <c r="I12" i="177"/>
  <c r="I33" i="100"/>
  <c r="I44" i="100"/>
  <c r="I23" i="177"/>
  <c r="G12" i="177"/>
  <c r="G33" i="100"/>
  <c r="G23" i="177"/>
  <c r="G44" i="100"/>
  <c r="G36" i="100"/>
  <c r="G15" i="177"/>
  <c r="E22" i="181"/>
  <c r="E42" i="181" s="1"/>
  <c r="E20" i="181"/>
  <c r="E40" i="181" s="1"/>
  <c r="E11" i="181"/>
  <c r="E31" i="181" s="1"/>
  <c r="F20" i="181"/>
  <c r="F40" i="181" s="1"/>
  <c r="F14" i="181"/>
  <c r="F34" i="181" s="1"/>
  <c r="E14" i="181"/>
  <c r="E34" i="181" s="1"/>
  <c r="F22" i="181"/>
  <c r="F42" i="181" s="1"/>
  <c r="F11" i="181"/>
  <c r="F31" i="181" s="1"/>
  <c r="F11" i="185"/>
  <c r="F11" i="184"/>
  <c r="F31" i="184" s="1"/>
  <c r="F11" i="183"/>
  <c r="F31" i="183" s="1"/>
  <c r="F11" i="182"/>
  <c r="F31" i="182" s="1"/>
  <c r="F20" i="185"/>
  <c r="F20" i="184"/>
  <c r="F40" i="184" s="1"/>
  <c r="F20" i="183"/>
  <c r="F40" i="183" s="1"/>
  <c r="F20" i="182"/>
  <c r="F40" i="182" s="1"/>
  <c r="F22" i="185"/>
  <c r="F22" i="184"/>
  <c r="F42" i="184" s="1"/>
  <c r="F22" i="183"/>
  <c r="F42" i="183" s="1"/>
  <c r="F22" i="182"/>
  <c r="F42" i="182" s="1"/>
  <c r="E14" i="185"/>
  <c r="E14" i="184"/>
  <c r="E34" i="184" s="1"/>
  <c r="E14" i="183"/>
  <c r="E34" i="183" s="1"/>
  <c r="E14" i="182"/>
  <c r="E34" i="182" s="1"/>
  <c r="F14" i="185"/>
  <c r="F14" i="184"/>
  <c r="F34" i="184" s="1"/>
  <c r="F14" i="183"/>
  <c r="F34" i="183" s="1"/>
  <c r="F14" i="182"/>
  <c r="F34" i="182" s="1"/>
  <c r="E22" i="185"/>
  <c r="E22" i="184"/>
  <c r="E42" i="184" s="1"/>
  <c r="E22" i="183"/>
  <c r="E42" i="183" s="1"/>
  <c r="E22" i="182"/>
  <c r="E42" i="182" s="1"/>
  <c r="E20" i="185"/>
  <c r="E20" i="184"/>
  <c r="E40" i="184" s="1"/>
  <c r="E20" i="183"/>
  <c r="E40" i="183" s="1"/>
  <c r="E20" i="182"/>
  <c r="E40" i="182" s="1"/>
  <c r="E11" i="185"/>
  <c r="E11" i="184"/>
  <c r="E31" i="184" s="1"/>
  <c r="E11" i="183"/>
  <c r="E31" i="183" s="1"/>
  <c r="E11" i="182"/>
  <c r="E31" i="182" s="1"/>
  <c r="A40" i="184"/>
  <c r="A39" i="184"/>
  <c r="A37" i="184"/>
  <c r="A36" i="184"/>
  <c r="A34" i="184"/>
  <c r="A33" i="184"/>
  <c r="A20" i="184"/>
  <c r="A19" i="184"/>
  <c r="A17" i="184"/>
  <c r="A16" i="184"/>
  <c r="A14" i="184"/>
  <c r="A13" i="184"/>
  <c r="A40" i="183"/>
  <c r="A39" i="183"/>
  <c r="A37" i="183"/>
  <c r="A36" i="183"/>
  <c r="A34" i="183"/>
  <c r="A33" i="183"/>
  <c r="A20" i="183"/>
  <c r="A19" i="183"/>
  <c r="A17" i="183"/>
  <c r="A16" i="183"/>
  <c r="A14" i="183"/>
  <c r="A13" i="183"/>
  <c r="A40" i="182"/>
  <c r="A39" i="182"/>
  <c r="A37" i="182"/>
  <c r="A36" i="182"/>
  <c r="A34" i="182"/>
  <c r="A33" i="182"/>
  <c r="A20" i="182"/>
  <c r="A19" i="182"/>
  <c r="A17" i="182"/>
  <c r="A16" i="182"/>
  <c r="A14" i="182"/>
  <c r="A13" i="182"/>
  <c r="A40" i="181"/>
  <c r="A39" i="181"/>
  <c r="A37" i="181"/>
  <c r="A36" i="181"/>
  <c r="A34" i="181"/>
  <c r="A33" i="181"/>
  <c r="A20" i="181"/>
  <c r="A19" i="181"/>
  <c r="A17" i="181"/>
  <c r="A16" i="181"/>
  <c r="A14" i="181"/>
  <c r="A13" i="181"/>
  <c r="I18" i="180" l="1"/>
  <c r="I18" i="100"/>
  <c r="G38" i="100"/>
  <c r="G17" i="177"/>
  <c r="G18" i="180"/>
  <c r="G18" i="100"/>
  <c r="I38" i="100"/>
  <c r="I17" i="177"/>
  <c r="E16" i="181"/>
  <c r="E36" i="181" s="1"/>
  <c r="F16" i="181"/>
  <c r="F36" i="181" s="1"/>
  <c r="F16" i="185"/>
  <c r="F16" i="184"/>
  <c r="F36" i="184" s="1"/>
  <c r="F16" i="183"/>
  <c r="F36" i="183" s="1"/>
  <c r="F16" i="182"/>
  <c r="F36" i="182" s="1"/>
  <c r="E16" i="185"/>
  <c r="E16" i="184"/>
  <c r="E36" i="184" s="1"/>
  <c r="E16" i="183"/>
  <c r="E36" i="183" s="1"/>
  <c r="E16" i="182"/>
  <c r="E36" i="182" s="1"/>
  <c r="G18" i="177" l="1"/>
  <c r="G39" i="100"/>
  <c r="I39" i="100"/>
  <c r="I18" i="177"/>
  <c r="E17" i="181"/>
  <c r="E37" i="181" s="1"/>
  <c r="F17" i="181"/>
  <c r="F37" i="181" s="1"/>
  <c r="E17" i="185"/>
  <c r="E17" i="184"/>
  <c r="E37" i="184" s="1"/>
  <c r="E17" i="183"/>
  <c r="E37" i="183" s="1"/>
  <c r="E17" i="182"/>
  <c r="E37" i="182" s="1"/>
  <c r="F17" i="185"/>
  <c r="F17" i="184"/>
  <c r="F37" i="184" s="1"/>
  <c r="F17" i="183"/>
  <c r="F37" i="183" s="1"/>
  <c r="F17" i="182"/>
  <c r="F37" i="182" s="1"/>
  <c r="H8" i="180" l="1"/>
  <c r="H8" i="100"/>
  <c r="B8" i="100"/>
  <c r="B8" i="180"/>
  <c r="L8" i="180"/>
  <c r="L8" i="100"/>
  <c r="F8" i="180"/>
  <c r="F8" i="100"/>
  <c r="K8" i="180"/>
  <c r="K8" i="100"/>
  <c r="E8" i="180"/>
  <c r="E8" i="100"/>
  <c r="J8" i="180"/>
  <c r="J8" i="100"/>
  <c r="C8" i="180"/>
  <c r="C8" i="100"/>
  <c r="C7" i="181"/>
  <c r="C27" i="181" s="1"/>
  <c r="B7" i="181"/>
  <c r="B27" i="181" s="1"/>
  <c r="G7" i="181"/>
  <c r="G27" i="181" s="1"/>
  <c r="D7" i="181"/>
  <c r="D27" i="181" s="1"/>
  <c r="G7" i="185"/>
  <c r="G7" i="184"/>
  <c r="G27" i="184" s="1"/>
  <c r="G7" i="183"/>
  <c r="G27" i="183" s="1"/>
  <c r="G7" i="182"/>
  <c r="G27" i="182" s="1"/>
  <c r="B7" i="185"/>
  <c r="B7" i="184"/>
  <c r="B27" i="184" s="1"/>
  <c r="B7" i="183"/>
  <c r="B27" i="183" s="1"/>
  <c r="B7" i="182"/>
  <c r="B27" i="182" s="1"/>
  <c r="D7" i="185"/>
  <c r="D7" i="184"/>
  <c r="D27" i="184" s="1"/>
  <c r="D7" i="183"/>
  <c r="D27" i="183" s="1"/>
  <c r="D7" i="182"/>
  <c r="D27" i="182" s="1"/>
  <c r="C7" i="185"/>
  <c r="C7" i="184"/>
  <c r="C27" i="184" s="1"/>
  <c r="C7" i="183"/>
  <c r="C27" i="183" s="1"/>
  <c r="C7" i="182"/>
  <c r="C27" i="182" s="1"/>
  <c r="E8" i="177" l="1"/>
  <c r="E29" i="100"/>
  <c r="K29" i="100"/>
  <c r="K8" i="177"/>
  <c r="F8" i="177"/>
  <c r="F29" i="100"/>
  <c r="F8" i="179"/>
  <c r="F8" i="178"/>
  <c r="J8" i="177"/>
  <c r="J29" i="100"/>
  <c r="B8" i="177"/>
  <c r="B29" i="100"/>
  <c r="H29" i="100"/>
  <c r="H8" i="177"/>
  <c r="H8" i="178"/>
  <c r="H8" i="179"/>
  <c r="C29" i="100"/>
  <c r="C8" i="177"/>
  <c r="L8" i="177"/>
  <c r="L29" i="100"/>
  <c r="B8" i="179"/>
  <c r="B8" i="178"/>
  <c r="G8" i="179"/>
  <c r="G8" i="178"/>
  <c r="C8" i="178"/>
  <c r="C8" i="179"/>
  <c r="E8" i="179"/>
  <c r="E8" i="178"/>
  <c r="L8" i="179"/>
  <c r="L8" i="178"/>
  <c r="I8" i="179"/>
  <c r="I8" i="178"/>
  <c r="D8" i="179"/>
  <c r="D8" i="178"/>
  <c r="K8" i="179"/>
  <c r="K8" i="178"/>
  <c r="J8" i="179"/>
  <c r="J8" i="178"/>
  <c r="B4" i="156" l="1"/>
  <c r="B24" i="156" s="1"/>
  <c r="B5" i="156"/>
  <c r="B25" i="156" s="1"/>
  <c r="B25" i="152" l="1"/>
  <c r="B24" i="152"/>
  <c r="B7" i="156" l="1"/>
  <c r="B27" i="156" s="1"/>
  <c r="B27" i="152"/>
  <c r="C20" i="180" l="1"/>
  <c r="C20" i="100"/>
  <c r="K20" i="180"/>
  <c r="K20" i="100"/>
  <c r="E11" i="180"/>
  <c r="E11" i="100"/>
  <c r="B14" i="100"/>
  <c r="B14" i="180"/>
  <c r="C14" i="180"/>
  <c r="C14" i="100"/>
  <c r="C11" i="180"/>
  <c r="C11" i="100"/>
  <c r="K14" i="180"/>
  <c r="K14" i="100"/>
  <c r="K9" i="180"/>
  <c r="K9" i="100"/>
  <c r="B11" i="180"/>
  <c r="B11" i="100"/>
  <c r="B9" i="180"/>
  <c r="B9" i="100"/>
  <c r="C9" i="180"/>
  <c r="C9" i="100"/>
  <c r="K11" i="180"/>
  <c r="K11" i="100"/>
  <c r="B20" i="180"/>
  <c r="B20" i="100"/>
  <c r="C10" i="181"/>
  <c r="C30" i="181" s="1"/>
  <c r="C13" i="181"/>
  <c r="C33" i="181" s="1"/>
  <c r="C19" i="181"/>
  <c r="C39" i="181" s="1"/>
  <c r="D10" i="181"/>
  <c r="D30" i="181" s="1"/>
  <c r="D13" i="181"/>
  <c r="D33" i="181" s="1"/>
  <c r="D19" i="181"/>
  <c r="D39" i="181" s="1"/>
  <c r="C8" i="181"/>
  <c r="C28" i="181" s="1"/>
  <c r="D8" i="181"/>
  <c r="D28" i="181" s="1"/>
  <c r="G8" i="181"/>
  <c r="G28" i="181" s="1"/>
  <c r="G10" i="181"/>
  <c r="G30" i="181" s="1"/>
  <c r="G13" i="181"/>
  <c r="G33" i="181" s="1"/>
  <c r="G19" i="181"/>
  <c r="G39" i="181" s="1"/>
  <c r="B8" i="181"/>
  <c r="B28" i="181" s="1"/>
  <c r="B10" i="181"/>
  <c r="B30" i="181" s="1"/>
  <c r="B13" i="181"/>
  <c r="B33" i="181" s="1"/>
  <c r="B19" i="181"/>
  <c r="B39" i="181" s="1"/>
  <c r="D13" i="185"/>
  <c r="D13" i="184"/>
  <c r="D33" i="184" s="1"/>
  <c r="D13" i="183"/>
  <c r="D33" i="183" s="1"/>
  <c r="D13" i="182"/>
  <c r="D33" i="182" s="1"/>
  <c r="G19" i="185"/>
  <c r="G19" i="184"/>
  <c r="G39" i="184" s="1"/>
  <c r="G19" i="183"/>
  <c r="G39" i="183" s="1"/>
  <c r="G19" i="182"/>
  <c r="G39" i="182" s="1"/>
  <c r="C8" i="185"/>
  <c r="C8" i="184"/>
  <c r="C28" i="184" s="1"/>
  <c r="C8" i="183"/>
  <c r="C28" i="183" s="1"/>
  <c r="C8" i="182"/>
  <c r="C28" i="182" s="1"/>
  <c r="D10" i="185"/>
  <c r="D10" i="184"/>
  <c r="D30" i="184" s="1"/>
  <c r="D10" i="183"/>
  <c r="D30" i="183" s="1"/>
  <c r="D10" i="182"/>
  <c r="D30" i="182" s="1"/>
  <c r="D8" i="185"/>
  <c r="D8" i="184"/>
  <c r="D28" i="184" s="1"/>
  <c r="D8" i="183"/>
  <c r="D28" i="183" s="1"/>
  <c r="D8" i="182"/>
  <c r="D28" i="182" s="1"/>
  <c r="G10" i="185"/>
  <c r="G10" i="184"/>
  <c r="G30" i="184" s="1"/>
  <c r="G10" i="183"/>
  <c r="G30" i="183" s="1"/>
  <c r="G10" i="182"/>
  <c r="G30" i="182" s="1"/>
  <c r="B13" i="185"/>
  <c r="B13" i="184"/>
  <c r="B33" i="184" s="1"/>
  <c r="B13" i="183"/>
  <c r="B33" i="183" s="1"/>
  <c r="B13" i="182"/>
  <c r="B33" i="182" s="1"/>
  <c r="C19" i="185"/>
  <c r="C19" i="184"/>
  <c r="C39" i="184" s="1"/>
  <c r="C19" i="183"/>
  <c r="C39" i="183" s="1"/>
  <c r="C19" i="182"/>
  <c r="C39" i="182" s="1"/>
  <c r="B8" i="185"/>
  <c r="B8" i="184"/>
  <c r="B28" i="184" s="1"/>
  <c r="B8" i="183"/>
  <c r="B28" i="183" s="1"/>
  <c r="B8" i="182"/>
  <c r="B28" i="182" s="1"/>
  <c r="C10" i="185"/>
  <c r="C10" i="184"/>
  <c r="C30" i="184" s="1"/>
  <c r="C10" i="183"/>
  <c r="C30" i="183" s="1"/>
  <c r="C10" i="182"/>
  <c r="C30" i="182" s="1"/>
  <c r="G13" i="185"/>
  <c r="G13" i="184"/>
  <c r="G33" i="184" s="1"/>
  <c r="G13" i="183"/>
  <c r="G33" i="183" s="1"/>
  <c r="G13" i="182"/>
  <c r="G33" i="182" s="1"/>
  <c r="B19" i="185"/>
  <c r="B19" i="184"/>
  <c r="B39" i="184" s="1"/>
  <c r="B19" i="183"/>
  <c r="B39" i="183" s="1"/>
  <c r="B19" i="182"/>
  <c r="B39" i="182" s="1"/>
  <c r="G8" i="185"/>
  <c r="G8" i="184"/>
  <c r="G28" i="184" s="1"/>
  <c r="G8" i="183"/>
  <c r="G28" i="183" s="1"/>
  <c r="G8" i="182"/>
  <c r="G28" i="182" s="1"/>
  <c r="B10" i="185"/>
  <c r="B10" i="184"/>
  <c r="B30" i="184" s="1"/>
  <c r="B10" i="183"/>
  <c r="B30" i="183" s="1"/>
  <c r="B10" i="182"/>
  <c r="B30" i="182" s="1"/>
  <c r="C13" i="185"/>
  <c r="C13" i="184"/>
  <c r="C33" i="184" s="1"/>
  <c r="C13" i="183"/>
  <c r="C33" i="183" s="1"/>
  <c r="C13" i="182"/>
  <c r="C33" i="182" s="1"/>
  <c r="D19" i="185"/>
  <c r="D19" i="184"/>
  <c r="D39" i="184" s="1"/>
  <c r="D19" i="183"/>
  <c r="D39" i="183" s="1"/>
  <c r="D19" i="182"/>
  <c r="D39" i="182" s="1"/>
  <c r="B27" i="153"/>
  <c r="B7" i="155" s="1"/>
  <c r="B25" i="153"/>
  <c r="B5" i="155" s="1"/>
  <c r="B24" i="153"/>
  <c r="B4" i="155" s="1"/>
  <c r="J20" i="100" l="1"/>
  <c r="J20" i="179" s="1"/>
  <c r="J20" i="180"/>
  <c r="F9" i="180"/>
  <c r="F9" i="100"/>
  <c r="L11" i="100"/>
  <c r="L11" i="180"/>
  <c r="E9" i="100"/>
  <c r="E9" i="180"/>
  <c r="F14" i="180"/>
  <c r="F14" i="100"/>
  <c r="B12" i="180"/>
  <c r="B12" i="100"/>
  <c r="K21" i="180"/>
  <c r="K21" i="100"/>
  <c r="B15" i="180"/>
  <c r="B15" i="100"/>
  <c r="K15" i="180"/>
  <c r="K15" i="100"/>
  <c r="E12" i="180"/>
  <c r="E12" i="100"/>
  <c r="B30" i="100"/>
  <c r="B9" i="177"/>
  <c r="K35" i="100"/>
  <c r="K14" i="177"/>
  <c r="B14" i="177"/>
  <c r="B35" i="100"/>
  <c r="E32" i="100"/>
  <c r="E11" i="177"/>
  <c r="C23" i="180"/>
  <c r="C23" i="100"/>
  <c r="B23" i="180"/>
  <c r="B23" i="100"/>
  <c r="C12" i="180"/>
  <c r="C12" i="100"/>
  <c r="K23" i="180"/>
  <c r="K23" i="100"/>
  <c r="C21" i="180"/>
  <c r="C21" i="100"/>
  <c r="B20" i="177"/>
  <c r="B41" i="100"/>
  <c r="B11" i="177"/>
  <c r="B32" i="100"/>
  <c r="C11" i="177"/>
  <c r="C32" i="100"/>
  <c r="K41" i="100"/>
  <c r="K20" i="177"/>
  <c r="L20" i="180"/>
  <c r="L20" i="100"/>
  <c r="H14" i="180"/>
  <c r="H14" i="100"/>
  <c r="F20" i="100"/>
  <c r="F20" i="180"/>
  <c r="B21" i="180"/>
  <c r="B21" i="100"/>
  <c r="C15" i="180"/>
  <c r="C15" i="100"/>
  <c r="L14" i="180"/>
  <c r="L14" i="100"/>
  <c r="L14" i="179" s="1"/>
  <c r="K32" i="100"/>
  <c r="K11" i="177"/>
  <c r="C35" i="100"/>
  <c r="C14" i="177"/>
  <c r="C41" i="100"/>
  <c r="C20" i="177"/>
  <c r="H11" i="180"/>
  <c r="H11" i="100"/>
  <c r="J14" i="180"/>
  <c r="J14" i="100"/>
  <c r="J14" i="178" s="1"/>
  <c r="J11" i="180"/>
  <c r="J11" i="100"/>
  <c r="J11" i="179" s="1"/>
  <c r="H9" i="180"/>
  <c r="H9" i="100"/>
  <c r="L9" i="180"/>
  <c r="L9" i="100"/>
  <c r="E14" i="180"/>
  <c r="E14" i="100"/>
  <c r="F11" i="180"/>
  <c r="F11" i="100"/>
  <c r="K12" i="100"/>
  <c r="K12" i="180"/>
  <c r="E20" i="180"/>
  <c r="E20" i="100"/>
  <c r="J9" i="180"/>
  <c r="J9" i="100"/>
  <c r="J9" i="178" s="1"/>
  <c r="H20" i="180"/>
  <c r="H20" i="100"/>
  <c r="C9" i="177"/>
  <c r="C30" i="100"/>
  <c r="K30" i="100"/>
  <c r="K9" i="177"/>
  <c r="B20" i="181"/>
  <c r="B40" i="181" s="1"/>
  <c r="B22" i="181"/>
  <c r="B42" i="181" s="1"/>
  <c r="C14" i="179"/>
  <c r="C14" i="178"/>
  <c r="C14" i="181"/>
  <c r="C34" i="181" s="1"/>
  <c r="G11" i="181"/>
  <c r="G31" i="181" s="1"/>
  <c r="C11" i="181"/>
  <c r="C31" i="181" s="1"/>
  <c r="G20" i="181"/>
  <c r="G40" i="181" s="1"/>
  <c r="G14" i="181"/>
  <c r="G34" i="181" s="1"/>
  <c r="D14" i="181"/>
  <c r="D34" i="181" s="1"/>
  <c r="D11" i="181"/>
  <c r="D31" i="181" s="1"/>
  <c r="B20" i="179"/>
  <c r="B20" i="178"/>
  <c r="B11" i="179"/>
  <c r="B11" i="178"/>
  <c r="G22" i="181"/>
  <c r="G42" i="181" s="1"/>
  <c r="D20" i="181"/>
  <c r="D40" i="181" s="1"/>
  <c r="B14" i="181"/>
  <c r="B34" i="181" s="1"/>
  <c r="C20" i="181"/>
  <c r="C40" i="181" s="1"/>
  <c r="C20" i="179"/>
  <c r="C20" i="178"/>
  <c r="C11" i="179"/>
  <c r="C11" i="178"/>
  <c r="C9" i="179"/>
  <c r="C9" i="178"/>
  <c r="B11" i="181"/>
  <c r="B31" i="181" s="1"/>
  <c r="C22" i="181"/>
  <c r="C42" i="181" s="1"/>
  <c r="D22" i="181"/>
  <c r="D42" i="181" s="1"/>
  <c r="B14" i="179"/>
  <c r="B14" i="178"/>
  <c r="B9" i="179"/>
  <c r="B9" i="178"/>
  <c r="D11" i="179"/>
  <c r="D11" i="178"/>
  <c r="B20" i="185"/>
  <c r="B20" i="184"/>
  <c r="B40" i="184" s="1"/>
  <c r="B20" i="183"/>
  <c r="B40" i="183" s="1"/>
  <c r="B20" i="182"/>
  <c r="B40" i="182" s="1"/>
  <c r="C11" i="185"/>
  <c r="C11" i="184"/>
  <c r="C31" i="184" s="1"/>
  <c r="C11" i="183"/>
  <c r="C31" i="183" s="1"/>
  <c r="C11" i="182"/>
  <c r="C31" i="182" s="1"/>
  <c r="G20" i="185"/>
  <c r="G20" i="184"/>
  <c r="G40" i="184" s="1"/>
  <c r="G20" i="183"/>
  <c r="G40" i="183" s="1"/>
  <c r="G20" i="182"/>
  <c r="G40" i="182" s="1"/>
  <c r="B11" i="185"/>
  <c r="B11" i="184"/>
  <c r="B31" i="184" s="1"/>
  <c r="B11" i="183"/>
  <c r="B31" i="183" s="1"/>
  <c r="B11" i="182"/>
  <c r="B31" i="182" s="1"/>
  <c r="C14" i="185"/>
  <c r="C14" i="184"/>
  <c r="C34" i="184" s="1"/>
  <c r="C14" i="183"/>
  <c r="C34" i="183" s="1"/>
  <c r="C14" i="182"/>
  <c r="C34" i="182" s="1"/>
  <c r="B14" i="185"/>
  <c r="B14" i="184"/>
  <c r="B34" i="184" s="1"/>
  <c r="B14" i="183"/>
  <c r="B34" i="183" s="1"/>
  <c r="B14" i="182"/>
  <c r="B34" i="182" s="1"/>
  <c r="D22" i="185"/>
  <c r="D22" i="184"/>
  <c r="D42" i="184" s="1"/>
  <c r="D22" i="183"/>
  <c r="D42" i="183" s="1"/>
  <c r="D22" i="182"/>
  <c r="D42" i="182" s="1"/>
  <c r="C20" i="185"/>
  <c r="C20" i="184"/>
  <c r="C40" i="184" s="1"/>
  <c r="C20" i="183"/>
  <c r="C40" i="183" s="1"/>
  <c r="C20" i="182"/>
  <c r="C40" i="182" s="1"/>
  <c r="G22" i="185"/>
  <c r="G22" i="184"/>
  <c r="G42" i="184" s="1"/>
  <c r="G22" i="183"/>
  <c r="G42" i="183" s="1"/>
  <c r="G22" i="182"/>
  <c r="G42" i="182" s="1"/>
  <c r="G14" i="185"/>
  <c r="G14" i="184"/>
  <c r="G34" i="184" s="1"/>
  <c r="G14" i="183"/>
  <c r="G34" i="183" s="1"/>
  <c r="G14" i="182"/>
  <c r="G34" i="182" s="1"/>
  <c r="D14" i="185"/>
  <c r="D14" i="184"/>
  <c r="D34" i="184" s="1"/>
  <c r="D14" i="183"/>
  <c r="D34" i="183" s="1"/>
  <c r="D14" i="182"/>
  <c r="D34" i="182" s="1"/>
  <c r="C22" i="185"/>
  <c r="C22" i="184"/>
  <c r="C42" i="184" s="1"/>
  <c r="C22" i="183"/>
  <c r="C42" i="183" s="1"/>
  <c r="C22" i="182"/>
  <c r="C42" i="182" s="1"/>
  <c r="D20" i="185"/>
  <c r="D20" i="184"/>
  <c r="D40" i="184" s="1"/>
  <c r="D20" i="183"/>
  <c r="D40" i="183" s="1"/>
  <c r="D20" i="182"/>
  <c r="D40" i="182" s="1"/>
  <c r="G11" i="185"/>
  <c r="G11" i="184"/>
  <c r="G31" i="184" s="1"/>
  <c r="G11" i="183"/>
  <c r="G31" i="183" s="1"/>
  <c r="G11" i="182"/>
  <c r="G31" i="182" s="1"/>
  <c r="B22" i="185"/>
  <c r="B22" i="184"/>
  <c r="B42" i="184" s="1"/>
  <c r="B22" i="183"/>
  <c r="B42" i="183" s="1"/>
  <c r="B22" i="182"/>
  <c r="B42" i="182" s="1"/>
  <c r="D11" i="185"/>
  <c r="D11" i="184"/>
  <c r="D31" i="184" s="1"/>
  <c r="D11" i="183"/>
  <c r="D31" i="183" s="1"/>
  <c r="D11" i="182"/>
  <c r="D31" i="182" s="1"/>
  <c r="B30" i="152"/>
  <c r="B10" i="156"/>
  <c r="B30" i="156" s="1"/>
  <c r="B13" i="156"/>
  <c r="B33" i="156" s="1"/>
  <c r="B33" i="152"/>
  <c r="B28" i="152"/>
  <c r="B8" i="156"/>
  <c r="B28" i="156" s="1"/>
  <c r="B33" i="153"/>
  <c r="B13" i="155" s="1"/>
  <c r="B30" i="153"/>
  <c r="B10" i="155" s="1"/>
  <c r="B28" i="153"/>
  <c r="B8" i="155" s="1"/>
  <c r="J14" i="179" l="1"/>
  <c r="J20" i="178"/>
  <c r="J11" i="178"/>
  <c r="J9" i="179"/>
  <c r="L14" i="178"/>
  <c r="L21" i="180"/>
  <c r="L21" i="100"/>
  <c r="J15" i="180"/>
  <c r="J15" i="100"/>
  <c r="J15" i="178" s="1"/>
  <c r="F12" i="180"/>
  <c r="F12" i="100"/>
  <c r="K17" i="180"/>
  <c r="K17" i="100"/>
  <c r="E21" i="180"/>
  <c r="E21" i="100"/>
  <c r="J12" i="180"/>
  <c r="J12" i="100"/>
  <c r="J12" i="179" s="1"/>
  <c r="F21" i="180"/>
  <c r="F21" i="100"/>
  <c r="H21" i="180"/>
  <c r="H21" i="100"/>
  <c r="F23" i="180"/>
  <c r="F23" i="100"/>
  <c r="H30" i="100"/>
  <c r="H9" i="177"/>
  <c r="H9" i="179"/>
  <c r="H9" i="178"/>
  <c r="L14" i="177"/>
  <c r="L35" i="100"/>
  <c r="C42" i="100"/>
  <c r="C21" i="177"/>
  <c r="C12" i="177"/>
  <c r="C33" i="100"/>
  <c r="E12" i="177"/>
  <c r="E33" i="100"/>
  <c r="B36" i="100"/>
  <c r="B15" i="177"/>
  <c r="E9" i="177"/>
  <c r="E30" i="100"/>
  <c r="L12" i="180"/>
  <c r="L12" i="100"/>
  <c r="J23" i="180"/>
  <c r="J23" i="100"/>
  <c r="J23" i="179" s="1"/>
  <c r="L15" i="180"/>
  <c r="L15" i="100"/>
  <c r="L15" i="178" s="1"/>
  <c r="E15" i="100"/>
  <c r="E15" i="180"/>
  <c r="H12" i="180"/>
  <c r="H12" i="100"/>
  <c r="H20" i="177"/>
  <c r="H41" i="100"/>
  <c r="H20" i="178"/>
  <c r="H20" i="179"/>
  <c r="K12" i="177"/>
  <c r="K33" i="100"/>
  <c r="F11" i="177"/>
  <c r="F32" i="100"/>
  <c r="F11" i="179"/>
  <c r="F11" i="178"/>
  <c r="J32" i="100"/>
  <c r="J11" i="177"/>
  <c r="J14" i="177"/>
  <c r="J35" i="100"/>
  <c r="C36" i="100"/>
  <c r="C15" i="177"/>
  <c r="F20" i="177"/>
  <c r="F41" i="100"/>
  <c r="F20" i="179"/>
  <c r="F20" i="178"/>
  <c r="H14" i="177"/>
  <c r="H35" i="100"/>
  <c r="H14" i="178"/>
  <c r="H14" i="179"/>
  <c r="B44" i="100"/>
  <c r="B23" i="177"/>
  <c r="K15" i="177"/>
  <c r="K36" i="100"/>
  <c r="B12" i="177"/>
  <c r="B33" i="100"/>
  <c r="L11" i="177"/>
  <c r="L32" i="100"/>
  <c r="F30" i="100"/>
  <c r="F9" i="177"/>
  <c r="F9" i="178"/>
  <c r="F9" i="179"/>
  <c r="J21" i="180"/>
  <c r="J21" i="100"/>
  <c r="J21" i="179" s="1"/>
  <c r="L23" i="100"/>
  <c r="L23" i="180"/>
  <c r="C17" i="180"/>
  <c r="C17" i="100"/>
  <c r="H23" i="180"/>
  <c r="H23" i="100"/>
  <c r="B17" i="180"/>
  <c r="B17" i="100"/>
  <c r="H15" i="180"/>
  <c r="H15" i="100"/>
  <c r="E23" i="180"/>
  <c r="E23" i="100"/>
  <c r="J30" i="100"/>
  <c r="J9" i="177"/>
  <c r="E20" i="177"/>
  <c r="E41" i="100"/>
  <c r="E14" i="177"/>
  <c r="E35" i="100"/>
  <c r="L9" i="177"/>
  <c r="L30" i="100"/>
  <c r="L41" i="100"/>
  <c r="L20" i="177"/>
  <c r="K23" i="177"/>
  <c r="K44" i="100"/>
  <c r="C23" i="177"/>
  <c r="C44" i="100"/>
  <c r="F14" i="177"/>
  <c r="F35" i="100"/>
  <c r="F14" i="179"/>
  <c r="F14" i="178"/>
  <c r="F15" i="180"/>
  <c r="F15" i="100"/>
  <c r="H11" i="177"/>
  <c r="H32" i="100"/>
  <c r="H11" i="178"/>
  <c r="H11" i="179"/>
  <c r="B42" i="100"/>
  <c r="B21" i="177"/>
  <c r="K21" i="177"/>
  <c r="K42" i="100"/>
  <c r="J20" i="177"/>
  <c r="J41" i="100"/>
  <c r="D16" i="181"/>
  <c r="D36" i="181" s="1"/>
  <c r="C16" i="181"/>
  <c r="C36" i="181" s="1"/>
  <c r="C15" i="179"/>
  <c r="C15" i="178"/>
  <c r="K9" i="179"/>
  <c r="K9" i="178"/>
  <c r="K11" i="179"/>
  <c r="K11" i="178"/>
  <c r="C21" i="179"/>
  <c r="C21" i="178"/>
  <c r="C23" i="179"/>
  <c r="C23" i="178"/>
  <c r="L20" i="179"/>
  <c r="L20" i="178"/>
  <c r="B23" i="179"/>
  <c r="B23" i="178"/>
  <c r="G9" i="179"/>
  <c r="G9" i="178"/>
  <c r="D20" i="179"/>
  <c r="D20" i="178"/>
  <c r="D9" i="179"/>
  <c r="D9" i="178"/>
  <c r="B15" i="179"/>
  <c r="B15" i="178"/>
  <c r="B12" i="179"/>
  <c r="B12" i="178"/>
  <c r="I20" i="179"/>
  <c r="I20" i="178"/>
  <c r="E14" i="179"/>
  <c r="E14" i="178"/>
  <c r="B16" i="181"/>
  <c r="B36" i="181" s="1"/>
  <c r="D14" i="179"/>
  <c r="D14" i="178"/>
  <c r="I11" i="179"/>
  <c r="I11" i="178"/>
  <c r="L9" i="179"/>
  <c r="L9" i="178"/>
  <c r="E20" i="179"/>
  <c r="E20" i="178"/>
  <c r="I9" i="179"/>
  <c r="I9" i="178"/>
  <c r="K14" i="179"/>
  <c r="K14" i="178"/>
  <c r="E9" i="179"/>
  <c r="E9" i="178"/>
  <c r="G16" i="181"/>
  <c r="G36" i="181" s="1"/>
  <c r="C12" i="179"/>
  <c r="C12" i="178"/>
  <c r="B21" i="179"/>
  <c r="B21" i="178"/>
  <c r="I14" i="179"/>
  <c r="I14" i="178"/>
  <c r="K20" i="179"/>
  <c r="K20" i="178"/>
  <c r="D12" i="179"/>
  <c r="D12" i="178"/>
  <c r="E11" i="179"/>
  <c r="E11" i="178"/>
  <c r="G14" i="179"/>
  <c r="G14" i="178"/>
  <c r="G20" i="179"/>
  <c r="G20" i="178"/>
  <c r="L11" i="179"/>
  <c r="L11" i="178"/>
  <c r="G11" i="179"/>
  <c r="G11" i="178"/>
  <c r="G16" i="185"/>
  <c r="G16" i="184"/>
  <c r="G36" i="184" s="1"/>
  <c r="G16" i="183"/>
  <c r="G36" i="183" s="1"/>
  <c r="G16" i="182"/>
  <c r="G36" i="182" s="1"/>
  <c r="C16" i="185"/>
  <c r="C16" i="184"/>
  <c r="C36" i="184" s="1"/>
  <c r="C16" i="183"/>
  <c r="C36" i="183" s="1"/>
  <c r="C16" i="182"/>
  <c r="C36" i="182" s="1"/>
  <c r="D16" i="185"/>
  <c r="D16" i="184"/>
  <c r="D36" i="184" s="1"/>
  <c r="D16" i="183"/>
  <c r="D36" i="183" s="1"/>
  <c r="D16" i="182"/>
  <c r="D36" i="182" s="1"/>
  <c r="B16" i="185"/>
  <c r="B16" i="184"/>
  <c r="B36" i="184" s="1"/>
  <c r="B16" i="183"/>
  <c r="B36" i="183" s="1"/>
  <c r="B16" i="182"/>
  <c r="B36" i="182" s="1"/>
  <c r="B22" i="156"/>
  <c r="B42" i="156" s="1"/>
  <c r="B42" i="152"/>
  <c r="B34" i="152"/>
  <c r="B14" i="156"/>
  <c r="B34" i="156" s="1"/>
  <c r="B11" i="156"/>
  <c r="B31" i="156" s="1"/>
  <c r="B31" i="152"/>
  <c r="B34" i="153"/>
  <c r="B14" i="155" s="1"/>
  <c r="B42" i="153"/>
  <c r="B22" i="155" s="1"/>
  <c r="B31" i="153"/>
  <c r="B11" i="155" s="1"/>
  <c r="A18" i="180"/>
  <c r="A17" i="180"/>
  <c r="A15" i="180"/>
  <c r="A14" i="180"/>
  <c r="A18" i="179"/>
  <c r="A17" i="179"/>
  <c r="A15" i="179"/>
  <c r="A14" i="179"/>
  <c r="A18" i="178"/>
  <c r="A17" i="178"/>
  <c r="A15" i="178"/>
  <c r="A14" i="178"/>
  <c r="A18" i="177"/>
  <c r="A17" i="177"/>
  <c r="A15" i="177"/>
  <c r="A14" i="177"/>
  <c r="J12" i="178" l="1"/>
  <c r="J23" i="178"/>
  <c r="L15" i="179"/>
  <c r="J15" i="179"/>
  <c r="J21" i="178"/>
  <c r="F17" i="180"/>
  <c r="F17" i="100"/>
  <c r="J17" i="180"/>
  <c r="J17" i="100"/>
  <c r="J17" i="179" s="1"/>
  <c r="K18" i="100"/>
  <c r="K18" i="180"/>
  <c r="H17" i="100"/>
  <c r="H17" i="180"/>
  <c r="C18" i="180"/>
  <c r="C18" i="100"/>
  <c r="F36" i="100"/>
  <c r="F15" i="177"/>
  <c r="F15" i="179"/>
  <c r="F15" i="178"/>
  <c r="H15" i="177"/>
  <c r="H36" i="100"/>
  <c r="H15" i="179"/>
  <c r="H15" i="178"/>
  <c r="L33" i="100"/>
  <c r="L12" i="177"/>
  <c r="E21" i="177"/>
  <c r="E42" i="100"/>
  <c r="F12" i="177"/>
  <c r="F33" i="100"/>
  <c r="F12" i="179"/>
  <c r="F12" i="178"/>
  <c r="B17" i="177"/>
  <c r="B38" i="100"/>
  <c r="L23" i="177"/>
  <c r="L44" i="100"/>
  <c r="J42" i="100"/>
  <c r="J21" i="177"/>
  <c r="E15" i="177"/>
  <c r="E36" i="100"/>
  <c r="L15" i="177"/>
  <c r="L36" i="100"/>
  <c r="H21" i="177"/>
  <c r="H42" i="100"/>
  <c r="H21" i="178"/>
  <c r="H21" i="179"/>
  <c r="J36" i="100"/>
  <c r="J15" i="177"/>
  <c r="L21" i="177"/>
  <c r="L42" i="100"/>
  <c r="E17" i="180"/>
  <c r="E17" i="100"/>
  <c r="H23" i="177"/>
  <c r="H44" i="100"/>
  <c r="H23" i="178"/>
  <c r="H23" i="179"/>
  <c r="J23" i="177"/>
  <c r="J44" i="100"/>
  <c r="F44" i="100"/>
  <c r="F23" i="177"/>
  <c r="F23" i="179"/>
  <c r="F23" i="178"/>
  <c r="F42" i="100"/>
  <c r="F21" i="177"/>
  <c r="F21" i="179"/>
  <c r="F21" i="178"/>
  <c r="L17" i="180"/>
  <c r="L17" i="100"/>
  <c r="L17" i="178" s="1"/>
  <c r="B18" i="180"/>
  <c r="B18" i="100"/>
  <c r="E44" i="100"/>
  <c r="E23" i="177"/>
  <c r="C17" i="177"/>
  <c r="C38" i="100"/>
  <c r="H33" i="100"/>
  <c r="H12" i="177"/>
  <c r="H12" i="178"/>
  <c r="H12" i="179"/>
  <c r="J12" i="177"/>
  <c r="J33" i="100"/>
  <c r="K17" i="177"/>
  <c r="K38" i="100"/>
  <c r="C17" i="181"/>
  <c r="C37" i="181" s="1"/>
  <c r="L23" i="179"/>
  <c r="L23" i="178"/>
  <c r="G21" i="179"/>
  <c r="G21" i="178"/>
  <c r="E15" i="179"/>
  <c r="E15" i="178"/>
  <c r="K23" i="179"/>
  <c r="K23" i="178"/>
  <c r="L12" i="179"/>
  <c r="L12" i="178"/>
  <c r="I21" i="179"/>
  <c r="I21" i="178"/>
  <c r="K15" i="179"/>
  <c r="K15" i="178"/>
  <c r="D17" i="181"/>
  <c r="D37" i="181" s="1"/>
  <c r="G17" i="181"/>
  <c r="G37" i="181" s="1"/>
  <c r="G12" i="179"/>
  <c r="G12" i="178"/>
  <c r="B17" i="179"/>
  <c r="B17" i="178"/>
  <c r="E23" i="179"/>
  <c r="E23" i="178"/>
  <c r="K12" i="179"/>
  <c r="K12" i="178"/>
  <c r="D23" i="179"/>
  <c r="D23" i="178"/>
  <c r="I23" i="179"/>
  <c r="I23" i="178"/>
  <c r="E21" i="179"/>
  <c r="E21" i="178"/>
  <c r="B17" i="181"/>
  <c r="B37" i="181" s="1"/>
  <c r="D15" i="179"/>
  <c r="D15" i="178"/>
  <c r="G23" i="179"/>
  <c r="G23" i="178"/>
  <c r="C17" i="179"/>
  <c r="C17" i="178"/>
  <c r="E12" i="179"/>
  <c r="E12" i="178"/>
  <c r="D21" i="179"/>
  <c r="D21" i="178"/>
  <c r="L21" i="179"/>
  <c r="L21" i="178"/>
  <c r="I12" i="179"/>
  <c r="I12" i="178"/>
  <c r="G15" i="179"/>
  <c r="G15" i="178"/>
  <c r="I15" i="179"/>
  <c r="I15" i="178"/>
  <c r="K21" i="179"/>
  <c r="K21" i="178"/>
  <c r="B17" i="185"/>
  <c r="B17" i="184"/>
  <c r="B37" i="184" s="1"/>
  <c r="B17" i="183"/>
  <c r="B37" i="183" s="1"/>
  <c r="B17" i="182"/>
  <c r="B37" i="182" s="1"/>
  <c r="G17" i="185"/>
  <c r="G17" i="184"/>
  <c r="G37" i="184" s="1"/>
  <c r="G17" i="183"/>
  <c r="G37" i="183" s="1"/>
  <c r="G17" i="182"/>
  <c r="G37" i="182" s="1"/>
  <c r="C17" i="185"/>
  <c r="C17" i="184"/>
  <c r="C37" i="184" s="1"/>
  <c r="C17" i="183"/>
  <c r="C37" i="183" s="1"/>
  <c r="C17" i="182"/>
  <c r="C37" i="182" s="1"/>
  <c r="D17" i="185"/>
  <c r="D17" i="184"/>
  <c r="D37" i="184" s="1"/>
  <c r="D17" i="183"/>
  <c r="D37" i="183" s="1"/>
  <c r="D17" i="182"/>
  <c r="D37" i="182" s="1"/>
  <c r="B16" i="156"/>
  <c r="B36" i="156" s="1"/>
  <c r="B36" i="152"/>
  <c r="B36" i="153"/>
  <c r="B16" i="155" s="1"/>
  <c r="J17" i="178" l="1"/>
  <c r="L17" i="179"/>
  <c r="H18" i="180"/>
  <c r="H18" i="100"/>
  <c r="B18" i="177"/>
  <c r="B39" i="100"/>
  <c r="K18" i="177"/>
  <c r="K39" i="100"/>
  <c r="J38" i="100"/>
  <c r="J17" i="177"/>
  <c r="L18" i="180"/>
  <c r="L18" i="100"/>
  <c r="L18" i="178" s="1"/>
  <c r="E18" i="180"/>
  <c r="E18" i="100"/>
  <c r="F18" i="180"/>
  <c r="F18" i="100"/>
  <c r="J18" i="180"/>
  <c r="J18" i="100"/>
  <c r="J18" i="179" s="1"/>
  <c r="L17" i="177"/>
  <c r="L38" i="100"/>
  <c r="E38" i="100"/>
  <c r="E17" i="177"/>
  <c r="C18" i="177"/>
  <c r="C39" i="100"/>
  <c r="F38" i="100"/>
  <c r="F17" i="177"/>
  <c r="F17" i="178"/>
  <c r="F17" i="179"/>
  <c r="H17" i="177"/>
  <c r="H38" i="100"/>
  <c r="H17" i="178"/>
  <c r="H17" i="179"/>
  <c r="G17" i="179"/>
  <c r="G17" i="178"/>
  <c r="C18" i="179"/>
  <c r="C18" i="178"/>
  <c r="I17" i="179"/>
  <c r="I17" i="178"/>
  <c r="B18" i="179"/>
  <c r="B18" i="178"/>
  <c r="D17" i="179"/>
  <c r="D17" i="178"/>
  <c r="K17" i="179"/>
  <c r="K17" i="178"/>
  <c r="E17" i="179"/>
  <c r="E17" i="178"/>
  <c r="B19" i="156"/>
  <c r="B39" i="156" s="1"/>
  <c r="B39" i="152"/>
  <c r="B17" i="156"/>
  <c r="B37" i="156" s="1"/>
  <c r="B37" i="152"/>
  <c r="B39" i="153"/>
  <c r="B19" i="155" s="1"/>
  <c r="B37" i="153"/>
  <c r="B17" i="155" s="1"/>
  <c r="J18" i="178" l="1"/>
  <c r="L18" i="179"/>
  <c r="J39" i="100"/>
  <c r="J18" i="177"/>
  <c r="F18" i="177"/>
  <c r="F39" i="100"/>
  <c r="F18" i="178"/>
  <c r="F18" i="179"/>
  <c r="E18" i="177"/>
  <c r="E39" i="100"/>
  <c r="H39" i="100"/>
  <c r="H18" i="177"/>
  <c r="H18" i="178"/>
  <c r="H18" i="179"/>
  <c r="L39" i="100"/>
  <c r="L18" i="177"/>
  <c r="E18" i="179"/>
  <c r="E18" i="178"/>
  <c r="D18" i="179"/>
  <c r="D18" i="178"/>
  <c r="I18" i="179"/>
  <c r="I18" i="178"/>
  <c r="K18" i="179"/>
  <c r="K18" i="178"/>
  <c r="G18" i="179"/>
  <c r="G18" i="178"/>
  <c r="B40" i="152"/>
  <c r="B20" i="156"/>
  <c r="B40" i="156" s="1"/>
  <c r="B40" i="153"/>
  <c r="B20" i="155" s="1"/>
  <c r="B4" i="162" l="1"/>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E3" i="174" l="1"/>
  <c r="D4" i="175"/>
  <c r="F3" i="175"/>
  <c r="B4" i="174"/>
  <c r="D3" i="174"/>
  <c r="B21" i="173"/>
  <c r="B6" i="174" s="1"/>
  <c r="E4" i="175"/>
  <c r="B8" i="158"/>
  <c r="B28" i="158" s="1"/>
  <c r="B8" i="160" s="1"/>
  <c r="B8" i="159"/>
  <c r="B8" i="162"/>
  <c r="B28" i="162" s="1"/>
  <c r="B8" i="173"/>
  <c r="B8" i="176"/>
  <c r="B10" i="158"/>
  <c r="B30" i="158" s="1"/>
  <c r="B10" i="160" s="1"/>
  <c r="B10" i="159"/>
  <c r="B10" i="162"/>
  <c r="B30" i="162" s="1"/>
  <c r="B10" i="173"/>
  <c r="B10" i="176"/>
  <c r="B13" i="158"/>
  <c r="B33" i="158" s="1"/>
  <c r="B13" i="160" s="1"/>
  <c r="B13" i="162"/>
  <c r="B33" i="162" s="1"/>
  <c r="B13" i="159"/>
  <c r="C4" i="174"/>
  <c r="C4" i="175"/>
  <c r="C3" i="175"/>
  <c r="C3" i="174"/>
  <c r="B3" i="174"/>
  <c r="B3" i="175"/>
  <c r="F4" i="174"/>
  <c r="E21" i="173"/>
  <c r="E6" i="174" s="1"/>
  <c r="B9" i="175" l="1"/>
  <c r="B24" i="173"/>
  <c r="B9" i="174" s="1"/>
  <c r="B11" i="159"/>
  <c r="B11" i="158"/>
  <c r="B31" i="158" s="1"/>
  <c r="B11" i="160" s="1"/>
  <c r="B11" i="162"/>
  <c r="B31" i="162" s="1"/>
  <c r="B11" i="176"/>
  <c r="B11" i="173"/>
  <c r="B14" i="158"/>
  <c r="B34" i="158" s="1"/>
  <c r="B14" i="160" s="1"/>
  <c r="B14" i="162"/>
  <c r="B34" i="162" s="1"/>
  <c r="B14" i="159"/>
  <c r="B22" i="173"/>
  <c r="B7" i="174" s="1"/>
  <c r="B7" i="175"/>
  <c r="B22" i="158"/>
  <c r="B42" i="158" s="1"/>
  <c r="B22" i="160" s="1"/>
  <c r="B22" i="159"/>
  <c r="B22" i="162"/>
  <c r="B42" i="162" s="1"/>
  <c r="B16" i="176"/>
  <c r="B16" i="173"/>
  <c r="B16" i="158" l="1"/>
  <c r="B36" i="158" s="1"/>
  <c r="B16" i="160" s="1"/>
  <c r="B16" i="162"/>
  <c r="B36" i="162" s="1"/>
  <c r="B16" i="159"/>
  <c r="B10" i="175"/>
  <c r="B25" i="173"/>
  <c r="B10" i="174" s="1"/>
  <c r="B15" i="175"/>
  <c r="B30" i="173"/>
  <c r="B15" i="174" s="1"/>
  <c r="B19" i="158" l="1"/>
  <c r="B39" i="158" s="1"/>
  <c r="B19" i="160" s="1"/>
  <c r="B19" i="162"/>
  <c r="B39" i="162" s="1"/>
  <c r="B19" i="159"/>
  <c r="B13" i="176"/>
  <c r="B13" i="173"/>
  <c r="B17" i="158"/>
  <c r="B37" i="158" s="1"/>
  <c r="B17" i="160" s="1"/>
  <c r="B17" i="162"/>
  <c r="B37" i="162" s="1"/>
  <c r="B17" i="159"/>
  <c r="B20" i="158" l="1"/>
  <c r="B40" i="158" s="1"/>
  <c r="B20" i="160" s="1"/>
  <c r="B20" i="159"/>
  <c r="B20" i="162"/>
  <c r="B40" i="162" s="1"/>
  <c r="B14" i="176"/>
  <c r="B14" i="173"/>
  <c r="F7" i="176"/>
  <c r="F7" i="173"/>
  <c r="D7" i="158"/>
  <c r="D27" i="158" s="1"/>
  <c r="D7" i="160" s="1"/>
  <c r="D7" i="162"/>
  <c r="D27" i="162" s="1"/>
  <c r="D7" i="159"/>
  <c r="D7" i="173"/>
  <c r="D7" i="176"/>
  <c r="C7" i="158"/>
  <c r="C27" i="158" s="1"/>
  <c r="C7" i="160" s="1"/>
  <c r="C7" i="162"/>
  <c r="C27" i="162" s="1"/>
  <c r="C7" i="159"/>
  <c r="C7" i="173"/>
  <c r="C7" i="176"/>
  <c r="B12" i="175"/>
  <c r="B27" i="173"/>
  <c r="B12" i="174" s="1"/>
  <c r="B13" i="175" l="1"/>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E22" i="173" l="1"/>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E16" i="158" l="1"/>
  <c r="E36" i="158" s="1"/>
  <c r="E16" i="160" s="1"/>
  <c r="E16" i="159"/>
  <c r="E16" i="162"/>
  <c r="E36" i="162" s="1"/>
  <c r="E25" i="173"/>
  <c r="E10" i="174" s="1"/>
  <c r="E10" i="175"/>
  <c r="E30" i="173"/>
  <c r="E15" i="174" s="1"/>
  <c r="E15" i="175"/>
  <c r="E19" i="158" l="1"/>
  <c r="E39" i="158" s="1"/>
  <c r="E19" i="160" s="1"/>
  <c r="E19" i="159"/>
  <c r="E19" i="162"/>
  <c r="E39" i="162" s="1"/>
  <c r="E13" i="176"/>
  <c r="E13" i="173"/>
  <c r="E17" i="158"/>
  <c r="E37" i="158" s="1"/>
  <c r="E17" i="160" s="1"/>
  <c r="E17" i="159"/>
  <c r="E17" i="162"/>
  <c r="E37" i="162" s="1"/>
  <c r="E27" i="173" l="1"/>
  <c r="E12" i="174" s="1"/>
  <c r="E12" i="175"/>
  <c r="E20" i="158"/>
  <c r="E40" i="158" s="1"/>
  <c r="E20" i="160" s="1"/>
  <c r="E20" i="162"/>
  <c r="E40" i="162" s="1"/>
  <c r="E20" i="159"/>
  <c r="E14" i="176"/>
  <c r="E14" i="173"/>
  <c r="E28" i="173" l="1"/>
  <c r="E13" i="174" s="1"/>
  <c r="E13" i="175"/>
  <c r="A25" i="173" l="1"/>
  <c r="A24" i="173"/>
  <c r="A23" i="173"/>
  <c r="A22" i="173"/>
  <c r="A21" i="173"/>
  <c r="A20" i="173"/>
  <c r="A40" i="166" l="1"/>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A40" i="163"/>
  <c r="A39" i="163"/>
  <c r="A37" i="163"/>
  <c r="A36" i="163"/>
  <c r="A34" i="163"/>
  <c r="A33" i="163"/>
  <c r="A20" i="163"/>
  <c r="A19" i="163"/>
  <c r="A17" i="163"/>
  <c r="A16" i="163"/>
  <c r="A14" i="163"/>
  <c r="A13" i="163"/>
  <c r="F10" i="173" l="1"/>
  <c r="F10" i="176"/>
  <c r="F8" i="173"/>
  <c r="F8" i="176"/>
  <c r="F22" i="173" l="1"/>
  <c r="F7" i="174" s="1"/>
  <c r="F7" i="175"/>
  <c r="F16" i="173"/>
  <c r="F16" i="176"/>
  <c r="F24" i="173"/>
  <c r="F9" i="174" s="1"/>
  <c r="F9" i="175"/>
  <c r="F11" i="176"/>
  <c r="F11" i="173"/>
  <c r="F30" i="173" l="1"/>
  <c r="F15" i="174" s="1"/>
  <c r="F15" i="175"/>
  <c r="F25" i="173"/>
  <c r="F10" i="174" s="1"/>
  <c r="F10" i="175"/>
  <c r="F13" i="176" l="1"/>
  <c r="F13" i="173"/>
  <c r="F27" i="173" l="1"/>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C24" i="141" s="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U24" i="149" s="1"/>
  <c r="V4" i="149"/>
  <c r="V24" i="149" s="1"/>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39" i="100" l="1"/>
  <c r="A38" i="100"/>
  <c r="A36" i="100"/>
  <c r="A35"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106"/>
  <c r="V5" i="106"/>
  <c r="C4" i="106"/>
  <c r="D4" i="106"/>
  <c r="E4" i="106"/>
  <c r="F4" i="106"/>
  <c r="G4" i="106"/>
  <c r="H4" i="106"/>
  <c r="I4" i="106"/>
  <c r="J4" i="106"/>
  <c r="K4" i="106"/>
  <c r="L4" i="106"/>
  <c r="M4" i="106"/>
  <c r="N4" i="106"/>
  <c r="O4" i="106"/>
  <c r="P4" i="106"/>
  <c r="Q4" i="106"/>
  <c r="R4" i="106"/>
  <c r="S4" i="106"/>
  <c r="T4" i="106"/>
  <c r="U4" i="106"/>
  <c r="C5" i="106"/>
  <c r="D5" i="106"/>
  <c r="E5" i="106"/>
  <c r="F5" i="106"/>
  <c r="G5" i="106"/>
  <c r="H5" i="106"/>
  <c r="I5" i="106"/>
  <c r="J5" i="106"/>
  <c r="K5" i="106"/>
  <c r="L5" i="106"/>
  <c r="M5" i="106"/>
  <c r="N5" i="106"/>
  <c r="O5" i="106"/>
  <c r="P5" i="106"/>
  <c r="Q5" i="106"/>
  <c r="R5" i="106"/>
  <c r="S5" i="106"/>
  <c r="T5" i="106"/>
  <c r="U5" i="106"/>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106"/>
  <c r="S7" i="106"/>
  <c r="I7" i="106"/>
  <c r="R7" i="106"/>
  <c r="H7" i="106"/>
  <c r="C7" i="106"/>
  <c r="Q7" i="106"/>
  <c r="G7" i="106"/>
  <c r="P7" i="106"/>
  <c r="F7" i="106"/>
  <c r="V7" i="106"/>
  <c r="M7" i="106"/>
  <c r="N7" i="106"/>
  <c r="J7" i="106"/>
  <c r="B8" i="107"/>
  <c r="B27" i="107" s="1"/>
  <c r="B8" i="127"/>
  <c r="B27" i="127" s="1"/>
  <c r="E7" i="106"/>
  <c r="U7" i="106"/>
  <c r="L7" i="106"/>
  <c r="D7" i="106"/>
  <c r="T7" i="106"/>
  <c r="K7" i="106"/>
  <c r="G7" i="96" l="1"/>
  <c r="G7" i="95"/>
  <c r="G24" i="95" s="1"/>
  <c r="N10" i="106"/>
  <c r="J10" i="106"/>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B12" i="107"/>
  <c r="B31" i="107" s="1"/>
  <c r="B12" i="127"/>
  <c r="B31" i="127" s="1"/>
  <c r="N11" i="106"/>
  <c r="J8" i="96"/>
  <c r="J8" i="95"/>
  <c r="J25" i="95" s="1"/>
  <c r="N11" i="96" l="1"/>
  <c r="N11" i="95"/>
  <c r="N28" i="95" s="1"/>
  <c r="N13" i="106"/>
  <c r="J11" i="95"/>
  <c r="J28" i="95" s="1"/>
  <c r="J11" i="96"/>
  <c r="J13" i="106"/>
  <c r="B14" i="107"/>
  <c r="B33" i="107" s="1"/>
  <c r="B14" i="127"/>
  <c r="B33" i="127" s="1"/>
  <c r="B4" i="95"/>
  <c r="B21" i="95" s="1"/>
  <c r="B5" i="95"/>
  <c r="B22" i="95" s="1"/>
  <c r="B4" i="106"/>
  <c r="B5" i="106"/>
  <c r="N16" i="106" l="1"/>
  <c r="N13" i="95"/>
  <c r="N30" i="95" s="1"/>
  <c r="N13" i="96"/>
  <c r="N14" i="106"/>
  <c r="J13" i="96"/>
  <c r="J13" i="95"/>
  <c r="J30" i="95" s="1"/>
  <c r="J16" i="106"/>
  <c r="B17" i="107"/>
  <c r="B36" i="107" s="1"/>
  <c r="B17" i="127"/>
  <c r="B36" i="127" s="1"/>
  <c r="J14" i="106"/>
  <c r="B15" i="107"/>
  <c r="B34" i="107" s="1"/>
  <c r="B15" i="127"/>
  <c r="B34" i="127" s="1"/>
  <c r="B4" i="96"/>
  <c r="B5" i="96"/>
  <c r="J17" i="106" l="1"/>
  <c r="B18" i="107"/>
  <c r="B37" i="107" s="1"/>
  <c r="B18" i="127"/>
  <c r="B37" i="127" s="1"/>
  <c r="N16" i="95"/>
  <c r="N33" i="95" s="1"/>
  <c r="N16" i="96"/>
  <c r="N14" i="96"/>
  <c r="N14" i="95"/>
  <c r="N31" i="95" s="1"/>
  <c r="J14" i="95"/>
  <c r="J31" i="95" s="1"/>
  <c r="J14" i="96"/>
  <c r="J16" i="96"/>
  <c r="J16" i="95"/>
  <c r="J33" i="95" s="1"/>
  <c r="N17" i="106"/>
  <c r="I10" i="106" l="1"/>
  <c r="N19" i="106"/>
  <c r="T10" i="106"/>
  <c r="N17" i="96"/>
  <c r="N17" i="95"/>
  <c r="N34" i="95" s="1"/>
  <c r="I8" i="106"/>
  <c r="F10" i="106"/>
  <c r="T8" i="106"/>
  <c r="F8" i="106"/>
  <c r="J17" i="95"/>
  <c r="J34" i="95" s="1"/>
  <c r="J17" i="96"/>
  <c r="J19" i="106"/>
  <c r="B20" i="107"/>
  <c r="B39" i="107" s="1"/>
  <c r="B20" i="127"/>
  <c r="B39" i="127" s="1"/>
  <c r="I11" i="106" l="1"/>
  <c r="T11" i="106"/>
  <c r="J19" i="96"/>
  <c r="J19" i="95"/>
  <c r="J36" i="95" s="1"/>
  <c r="E10" i="106"/>
  <c r="F8" i="96"/>
  <c r="F8" i="95"/>
  <c r="F25" i="95" s="1"/>
  <c r="F10" i="96"/>
  <c r="F10" i="95"/>
  <c r="F27" i="95" s="1"/>
  <c r="T10" i="96"/>
  <c r="T10" i="95"/>
  <c r="T27" i="95" s="1"/>
  <c r="E8" i="106"/>
  <c r="F11" i="106"/>
  <c r="T8" i="96"/>
  <c r="T8" i="95"/>
  <c r="T25" i="95" s="1"/>
  <c r="I8" i="96"/>
  <c r="I8" i="95"/>
  <c r="I25" i="95" s="1"/>
  <c r="N19" i="95"/>
  <c r="N36" i="95" s="1"/>
  <c r="N19" i="96"/>
  <c r="I10" i="96"/>
  <c r="I10" i="95"/>
  <c r="I27" i="95" s="1"/>
  <c r="E10" i="96" l="1"/>
  <c r="E10" i="95"/>
  <c r="E27" i="95" s="1"/>
  <c r="I11" i="96"/>
  <c r="I11" i="95"/>
  <c r="I28" i="95" s="1"/>
  <c r="E11" i="106"/>
  <c r="F13" i="106"/>
  <c r="T11" i="95"/>
  <c r="T28" i="95" s="1"/>
  <c r="T11" i="96"/>
  <c r="T13" i="106"/>
  <c r="I13" i="106"/>
  <c r="F11" i="96"/>
  <c r="F11" i="95"/>
  <c r="F28" i="95" s="1"/>
  <c r="E8" i="96"/>
  <c r="E8" i="95"/>
  <c r="E25" i="95" s="1"/>
  <c r="E13" i="106" l="1"/>
  <c r="I13" i="95"/>
  <c r="I30" i="95" s="1"/>
  <c r="I13" i="96"/>
  <c r="E11" i="96"/>
  <c r="E11" i="95"/>
  <c r="E28" i="95" s="1"/>
  <c r="T14" i="106"/>
  <c r="T13" i="96"/>
  <c r="T13" i="95"/>
  <c r="T30" i="95" s="1"/>
  <c r="F16" i="106"/>
  <c r="T16" i="106"/>
  <c r="F13" i="95"/>
  <c r="F30" i="95" s="1"/>
  <c r="F13" i="96"/>
  <c r="F14" i="106"/>
  <c r="I14" i="106"/>
  <c r="I16" i="106"/>
  <c r="F16" i="95" l="1"/>
  <c r="F33" i="95" s="1"/>
  <c r="F16" i="96"/>
  <c r="T14" i="95"/>
  <c r="T31" i="95" s="1"/>
  <c r="T14" i="96"/>
  <c r="I14" i="96"/>
  <c r="I14" i="95"/>
  <c r="I31" i="95" s="1"/>
  <c r="E16" i="106"/>
  <c r="F17" i="106"/>
  <c r="E13" i="96"/>
  <c r="E13" i="95"/>
  <c r="E30" i="95" s="1"/>
  <c r="E14" i="106"/>
  <c r="F14" i="96"/>
  <c r="F14" i="95"/>
  <c r="F31" i="95" s="1"/>
  <c r="I17" i="106"/>
  <c r="T17" i="106"/>
  <c r="I16" i="95"/>
  <c r="I33" i="95" s="1"/>
  <c r="I16" i="96"/>
  <c r="T16" i="96"/>
  <c r="T16" i="95"/>
  <c r="T33" i="95" s="1"/>
  <c r="I17" i="96" l="1"/>
  <c r="I17" i="95"/>
  <c r="I34" i="95" s="1"/>
  <c r="E14" i="95"/>
  <c r="E31" i="95" s="1"/>
  <c r="E14" i="96"/>
  <c r="T17" i="95"/>
  <c r="T34" i="95" s="1"/>
  <c r="T17" i="96"/>
  <c r="E16" i="96"/>
  <c r="E16" i="95"/>
  <c r="E33" i="95" s="1"/>
  <c r="I19" i="106"/>
  <c r="F17" i="96"/>
  <c r="F17" i="95"/>
  <c r="F34" i="95" s="1"/>
  <c r="E17" i="106"/>
  <c r="T19" i="106"/>
  <c r="F19" i="106"/>
  <c r="E19" i="106" l="1"/>
  <c r="T19" i="96"/>
  <c r="T19" i="95"/>
  <c r="T36" i="95" s="1"/>
  <c r="E17" i="95"/>
  <c r="E34" i="95" s="1"/>
  <c r="E17" i="96"/>
  <c r="F19" i="95"/>
  <c r="F36" i="95" s="1"/>
  <c r="F19" i="96"/>
  <c r="I19" i="95"/>
  <c r="I36" i="95" s="1"/>
  <c r="I19" i="96"/>
  <c r="C8" i="106" l="1"/>
  <c r="E19" i="96"/>
  <c r="E19" i="95"/>
  <c r="E36" i="95" s="1"/>
  <c r="C10" i="106"/>
  <c r="C11" i="106" l="1"/>
  <c r="C10" i="96"/>
  <c r="C10" i="95"/>
  <c r="C27" i="95" s="1"/>
  <c r="C8" i="96"/>
  <c r="C8" i="95"/>
  <c r="C25" i="95" s="1"/>
  <c r="C11" i="96" l="1"/>
  <c r="C11" i="95"/>
  <c r="C28" i="95" s="1"/>
  <c r="C13" i="106"/>
  <c r="C13" i="96" l="1"/>
  <c r="C13" i="95"/>
  <c r="C30" i="95" s="1"/>
  <c r="C14" i="106"/>
  <c r="C16" i="106"/>
  <c r="C14" i="95" l="1"/>
  <c r="C31" i="95" s="1"/>
  <c r="C14" i="96"/>
  <c r="C16" i="96"/>
  <c r="C16" i="95"/>
  <c r="C33" i="95" s="1"/>
  <c r="C17" i="106"/>
  <c r="B7" i="106"/>
  <c r="S10" i="106" l="1"/>
  <c r="R10" i="106"/>
  <c r="S8" i="106"/>
  <c r="R8" i="106"/>
  <c r="C19" i="106"/>
  <c r="U8" i="106"/>
  <c r="C17" i="95"/>
  <c r="C34" i="95" s="1"/>
  <c r="C17" i="96"/>
  <c r="U10" i="106"/>
  <c r="B10" i="106"/>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0" i="96"/>
  <c r="S10" i="95"/>
  <c r="S27" i="95" s="1"/>
  <c r="R11" i="106"/>
  <c r="U11" i="106"/>
  <c r="U10" i="96"/>
  <c r="U10" i="95"/>
  <c r="U27" i="95" s="1"/>
  <c r="U8" i="96"/>
  <c r="U8" i="95"/>
  <c r="U25" i="95" s="1"/>
  <c r="C19" i="96"/>
  <c r="C19" i="95"/>
  <c r="C36" i="95" s="1"/>
  <c r="R8" i="96"/>
  <c r="R8" i="95"/>
  <c r="R25" i="95" s="1"/>
  <c r="S8" i="96"/>
  <c r="S8" i="95"/>
  <c r="S25" i="95" s="1"/>
  <c r="R10" i="96"/>
  <c r="R10" i="95"/>
  <c r="R27" i="95" s="1"/>
  <c r="B8" i="96"/>
  <c r="B8" i="95"/>
  <c r="B25" i="95" s="1"/>
  <c r="B11" i="106"/>
  <c r="B10" i="95"/>
  <c r="B27" i="95" s="1"/>
  <c r="B10" i="96"/>
  <c r="R13" i="106" l="1"/>
  <c r="U11" i="95"/>
  <c r="U28" i="95" s="1"/>
  <c r="U11" i="96"/>
  <c r="S11" i="95"/>
  <c r="S28" i="95" s="1"/>
  <c r="S11" i="96"/>
  <c r="U13" i="106"/>
  <c r="S13" i="106"/>
  <c r="R11" i="95"/>
  <c r="R28" i="95" s="1"/>
  <c r="R11" i="96"/>
  <c r="B13" i="106"/>
  <c r="B11" i="95"/>
  <c r="B28" i="95" s="1"/>
  <c r="B11" i="96"/>
  <c r="S13" i="96" l="1"/>
  <c r="S13" i="95"/>
  <c r="S30" i="95" s="1"/>
  <c r="R13" i="96"/>
  <c r="R13" i="95"/>
  <c r="R30" i="95" s="1"/>
  <c r="R14" i="106"/>
  <c r="R16" i="106"/>
  <c r="U13" i="96"/>
  <c r="U13" i="95"/>
  <c r="U30" i="95" s="1"/>
  <c r="U16" i="106"/>
  <c r="U14" i="106"/>
  <c r="S16" i="106"/>
  <c r="S14" i="106"/>
  <c r="B16" i="106"/>
  <c r="B14" i="106"/>
  <c r="B13" i="95"/>
  <c r="B30" i="95" s="1"/>
  <c r="B13" i="96"/>
  <c r="S14" i="95" l="1"/>
  <c r="S31" i="95" s="1"/>
  <c r="S14" i="96"/>
  <c r="R16" i="96"/>
  <c r="R16" i="95"/>
  <c r="R33" i="95" s="1"/>
  <c r="U14" i="95"/>
  <c r="U31" i="95" s="1"/>
  <c r="U14" i="96"/>
  <c r="S16" i="96"/>
  <c r="S16" i="95"/>
  <c r="S33" i="95" s="1"/>
  <c r="U17" i="106"/>
  <c r="U16" i="96"/>
  <c r="U16" i="95"/>
  <c r="U33" i="95" s="1"/>
  <c r="R14" i="95"/>
  <c r="R31" i="95" s="1"/>
  <c r="R14" i="96"/>
  <c r="S17" i="106"/>
  <c r="R17" i="106"/>
  <c r="B14" i="96"/>
  <c r="B14" i="95"/>
  <c r="B31" i="95" s="1"/>
  <c r="B17" i="106"/>
  <c r="B16" i="96"/>
  <c r="B16" i="95"/>
  <c r="B33" i="95" s="1"/>
  <c r="A34" i="129"/>
  <c r="A33" i="129"/>
  <c r="A31" i="129"/>
  <c r="A30" i="129"/>
  <c r="A28" i="129"/>
  <c r="A27" i="129"/>
  <c r="A17" i="129"/>
  <c r="A16" i="129"/>
  <c r="A14" i="129"/>
  <c r="A13" i="129"/>
  <c r="A11" i="129"/>
  <c r="A10" i="129"/>
  <c r="S19" i="106" l="1"/>
  <c r="U19" i="106"/>
  <c r="S17" i="95"/>
  <c r="S34" i="95" s="1"/>
  <c r="S17" i="96"/>
  <c r="R17" i="95"/>
  <c r="R34" i="95" s="1"/>
  <c r="R17" i="96"/>
  <c r="R19" i="106"/>
  <c r="U17" i="95"/>
  <c r="U34" i="95" s="1"/>
  <c r="U17" i="96"/>
  <c r="B19" i="106"/>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106" l="1"/>
  <c r="G8" i="106"/>
  <c r="G10" i="106"/>
  <c r="H8" i="106"/>
  <c r="AD8" i="81"/>
  <c r="AD25" i="81" s="1"/>
  <c r="AC8" i="81"/>
  <c r="AC25" i="81" s="1"/>
  <c r="AC10" i="81"/>
  <c r="AC27" i="81" s="1"/>
  <c r="E19" i="81"/>
  <c r="E36" i="81" s="1"/>
  <c r="AD10" i="81"/>
  <c r="AD27" i="81" s="1"/>
  <c r="G8" i="96" l="1"/>
  <c r="G8" i="95"/>
  <c r="G25" i="95" s="1"/>
  <c r="H11" i="106"/>
  <c r="H8" i="95"/>
  <c r="H25" i="95" s="1"/>
  <c r="H8" i="96"/>
  <c r="G11" i="106"/>
  <c r="G10" i="96"/>
  <c r="G10" i="95"/>
  <c r="G27" i="95" s="1"/>
  <c r="H10" i="96"/>
  <c r="H10" i="95"/>
  <c r="H27" i="95" s="1"/>
  <c r="AD11" i="81"/>
  <c r="AD28" i="81" s="1"/>
  <c r="AC11" i="81"/>
  <c r="AC28" i="81" s="1"/>
  <c r="G11" i="96" l="1"/>
  <c r="G11" i="95"/>
  <c r="G28" i="95" s="1"/>
  <c r="H11" i="96"/>
  <c r="H11" i="95"/>
  <c r="H28" i="95" s="1"/>
  <c r="H13" i="106"/>
  <c r="G13" i="106"/>
  <c r="AC13" i="81"/>
  <c r="AC30" i="81" s="1"/>
  <c r="AD13" i="81"/>
  <c r="AD30" i="81" s="1"/>
  <c r="AA7" i="81"/>
  <c r="AA24" i="81" s="1"/>
  <c r="X7" i="81"/>
  <c r="X24" i="81" s="1"/>
  <c r="Z7" i="81"/>
  <c r="Z24" i="81" s="1"/>
  <c r="Y7" i="81"/>
  <c r="Y24" i="81" s="1"/>
  <c r="H13" i="95" l="1"/>
  <c r="H30" i="95" s="1"/>
  <c r="H13" i="96"/>
  <c r="G13" i="95"/>
  <c r="G30" i="95" s="1"/>
  <c r="G13" i="96"/>
  <c r="G16" i="106"/>
  <c r="H16" i="106"/>
  <c r="G14" i="106"/>
  <c r="H14" i="106"/>
  <c r="AC14" i="81"/>
  <c r="AC31" i="81" s="1"/>
  <c r="AD16" i="81"/>
  <c r="AD33" i="81" s="1"/>
  <c r="AC16" i="81"/>
  <c r="AC33" i="81" s="1"/>
  <c r="AD14" i="81"/>
  <c r="AD31" i="81" s="1"/>
  <c r="G16" i="95" l="1"/>
  <c r="G33" i="95" s="1"/>
  <c r="G16" i="96"/>
  <c r="G17" i="106"/>
  <c r="G14" i="96"/>
  <c r="G14" i="95"/>
  <c r="G31" i="95" s="1"/>
  <c r="H16" i="95"/>
  <c r="H33" i="95" s="1"/>
  <c r="H16" i="96"/>
  <c r="H17" i="106"/>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106"/>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106" l="1"/>
  <c r="D10" i="106"/>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106" l="1"/>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4" i="106"/>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20" i="97" l="1"/>
  <c r="A19" i="97"/>
  <c r="A17" i="97"/>
  <c r="A16"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H17" i="83" s="1"/>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C36" i="78" s="1"/>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0" i="78"/>
  <c r="D14" i="82"/>
  <c r="D31" i="82" s="1"/>
  <c r="C11" i="83"/>
  <c r="E17" i="83"/>
  <c r="B11" i="83"/>
  <c r="E17" i="82"/>
  <c r="E34" i="82" s="1"/>
  <c r="B11" i="82"/>
  <c r="B28" i="82" s="1"/>
  <c r="G14" i="82"/>
  <c r="G31" i="82" s="1"/>
  <c r="C17" i="82"/>
  <c r="C34" i="82" s="1"/>
  <c r="F11" i="78"/>
  <c r="F28" i="78" s="1"/>
  <c r="P7" i="83"/>
  <c r="P7" i="82"/>
  <c r="P24" i="82" s="1"/>
  <c r="P7" i="78"/>
  <c r="P24" i="78" s="1"/>
  <c r="F33" i="82" l="1"/>
  <c r="C14" i="82"/>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106"/>
  <c r="M8" i="106"/>
  <c r="O8" i="106"/>
  <c r="V8" i="106"/>
  <c r="L10" i="106"/>
  <c r="V10" i="106"/>
  <c r="Q10" i="106"/>
  <c r="M10" i="106"/>
  <c r="P10" i="106"/>
  <c r="Q8" i="106"/>
  <c r="L8" i="106"/>
  <c r="O10" i="106"/>
  <c r="P8" i="106"/>
  <c r="K10" i="106"/>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106"/>
  <c r="M11" i="106"/>
  <c r="M10" i="96"/>
  <c r="M10" i="95"/>
  <c r="M27" i="95" s="1"/>
  <c r="Q10" i="96"/>
  <c r="Q10" i="95"/>
  <c r="Q27" i="95" s="1"/>
  <c r="L11" i="106"/>
  <c r="P11" i="106"/>
  <c r="Q11" i="106"/>
  <c r="V8" i="96"/>
  <c r="V8" i="95"/>
  <c r="V25" i="95" s="1"/>
  <c r="O11" i="106"/>
  <c r="L8" i="96"/>
  <c r="L8" i="95"/>
  <c r="L25" i="95" s="1"/>
  <c r="O8" i="96"/>
  <c r="O8" i="95"/>
  <c r="O25" i="95" s="1"/>
  <c r="Q8" i="96"/>
  <c r="Q8" i="95"/>
  <c r="Q25" i="95" s="1"/>
  <c r="V10" i="96"/>
  <c r="V10" i="95"/>
  <c r="V27" i="95" s="1"/>
  <c r="M8" i="96"/>
  <c r="M8" i="95"/>
  <c r="M25" i="95" s="1"/>
  <c r="V11" i="106"/>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106"/>
  <c r="P11" i="96"/>
  <c r="P11" i="95"/>
  <c r="P28" i="95" s="1"/>
  <c r="K11" i="95"/>
  <c r="K28" i="95" s="1"/>
  <c r="K11" i="96"/>
  <c r="O13" i="106"/>
  <c r="L13" i="106"/>
  <c r="Q11" i="96"/>
  <c r="Q11" i="95"/>
  <c r="Q28" i="95" s="1"/>
  <c r="K13" i="106"/>
  <c r="V11" i="96"/>
  <c r="V11" i="95"/>
  <c r="V28" i="95" s="1"/>
  <c r="P13" i="106"/>
  <c r="O11" i="96"/>
  <c r="O11" i="95"/>
  <c r="O28" i="95" s="1"/>
  <c r="M11" i="95"/>
  <c r="M28" i="95" s="1"/>
  <c r="M11" i="96"/>
  <c r="L11" i="95"/>
  <c r="L28" i="95" s="1"/>
  <c r="L11" i="96"/>
  <c r="M13" i="106"/>
  <c r="Q13" i="106"/>
  <c r="AE13" i="81"/>
  <c r="AE30" i="81" s="1"/>
  <c r="AF13" i="81"/>
  <c r="AF30" i="81" s="1"/>
  <c r="AH13" i="81"/>
  <c r="AH30" i="81" s="1"/>
  <c r="AG13" i="81"/>
  <c r="AG30" i="81" s="1"/>
  <c r="C14" i="129" l="1"/>
  <c r="C31" i="129" s="1"/>
  <c r="C16" i="129"/>
  <c r="C33" i="129" s="1"/>
  <c r="L13" i="96"/>
  <c r="L13" i="95"/>
  <c r="L30" i="95" s="1"/>
  <c r="V14" i="106"/>
  <c r="L16" i="106"/>
  <c r="P16" i="106"/>
  <c r="P13" i="95"/>
  <c r="P30" i="95" s="1"/>
  <c r="P13" i="96"/>
  <c r="Q14" i="106"/>
  <c r="L14" i="106"/>
  <c r="O16" i="106"/>
  <c r="M14" i="106"/>
  <c r="O13" i="95"/>
  <c r="O30" i="95" s="1"/>
  <c r="O13" i="96"/>
  <c r="V13" i="95"/>
  <c r="V30" i="95" s="1"/>
  <c r="V13" i="96"/>
  <c r="V16" i="106"/>
  <c r="P14" i="106"/>
  <c r="K16" i="106"/>
  <c r="O14" i="106"/>
  <c r="M16" i="106"/>
  <c r="K14" i="106"/>
  <c r="Q13" i="95"/>
  <c r="Q30" i="95" s="1"/>
  <c r="Q13" i="96"/>
  <c r="M13" i="96"/>
  <c r="M13" i="95"/>
  <c r="M30" i="95" s="1"/>
  <c r="Q16" i="106"/>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4" i="95"/>
  <c r="M31" i="95" s="1"/>
  <c r="M14" i="96"/>
  <c r="V16" i="95"/>
  <c r="V33" i="95" s="1"/>
  <c r="V16" i="96"/>
  <c r="K17" i="106"/>
  <c r="M16" i="96"/>
  <c r="M16" i="95"/>
  <c r="M33" i="95" s="1"/>
  <c r="L17" i="106"/>
  <c r="Q17" i="106"/>
  <c r="O16" i="95"/>
  <c r="O33" i="95" s="1"/>
  <c r="O16" i="96"/>
  <c r="L16" i="96"/>
  <c r="L16" i="95"/>
  <c r="L33" i="95" s="1"/>
  <c r="O17" i="106"/>
  <c r="Q16" i="95"/>
  <c r="Q33" i="95" s="1"/>
  <c r="Q16" i="96"/>
  <c r="P16" i="95"/>
  <c r="P33" i="95" s="1"/>
  <c r="P16" i="96"/>
  <c r="P17" i="106"/>
  <c r="L14" i="95"/>
  <c r="L31" i="95" s="1"/>
  <c r="L14" i="96"/>
  <c r="K14" i="95"/>
  <c r="K31" i="95" s="1"/>
  <c r="K14" i="96"/>
  <c r="O14" i="96"/>
  <c r="O14" i="95"/>
  <c r="O31" i="95" s="1"/>
  <c r="V17" i="106"/>
  <c r="P14" i="96"/>
  <c r="P14" i="95"/>
  <c r="P31" i="95" s="1"/>
  <c r="Q14" i="96"/>
  <c r="Q14" i="95"/>
  <c r="Q31" i="95" s="1"/>
  <c r="AF17" i="81"/>
  <c r="AF34" i="81" s="1"/>
  <c r="AH17" i="81"/>
  <c r="AH34" i="81" s="1"/>
  <c r="AG17" i="81"/>
  <c r="AG34" i="81" s="1"/>
  <c r="AE17" i="81"/>
  <c r="AE34" i="81" s="1"/>
  <c r="Q17" i="96" l="1"/>
  <c r="Q17" i="95"/>
  <c r="Q34" i="95" s="1"/>
  <c r="K19" i="106"/>
  <c r="Q19" i="106"/>
  <c r="P17" i="96"/>
  <c r="P17" i="95"/>
  <c r="P34" i="95" s="1"/>
  <c r="O17" i="96"/>
  <c r="O17" i="95"/>
  <c r="O34" i="95" s="1"/>
  <c r="K17" i="95"/>
  <c r="K34" i="95" s="1"/>
  <c r="K17" i="96"/>
  <c r="V19" i="106"/>
  <c r="L17" i="95"/>
  <c r="L34" i="95" s="1"/>
  <c r="L17" i="96"/>
  <c r="L19" i="106"/>
  <c r="O19" i="106"/>
  <c r="M17" i="95"/>
  <c r="M34" i="95" s="1"/>
  <c r="M17" i="96"/>
  <c r="V17" i="96"/>
  <c r="V17" i="95"/>
  <c r="V34" i="95" s="1"/>
  <c r="M19" i="106"/>
  <c r="P19" i="106"/>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X19" i="142"/>
  <c r="X39" i="142" s="1"/>
  <c r="X18" i="148" s="1"/>
  <c r="X19" i="149"/>
  <c r="X39" i="149" s="1"/>
  <c r="X19" i="141"/>
  <c r="X39" i="141" s="1"/>
  <c r="X19" i="143"/>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X20" i="143"/>
  <c r="X20" i="142"/>
  <c r="X40" i="142" s="1"/>
  <c r="X19" i="148" s="1"/>
  <c r="X20" i="149"/>
  <c r="X40" i="149" s="1"/>
  <c r="X20" i="141"/>
  <c r="X40" i="141" s="1"/>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M20" i="141"/>
  <c r="M40" i="141" s="1"/>
  <c r="M20" i="143"/>
  <c r="M20" i="149"/>
  <c r="M40" i="149" s="1"/>
  <c r="M20" i="142"/>
  <c r="M40" i="142" s="1"/>
  <c r="M19" i="148" s="1"/>
  <c r="AR7" i="141" l="1"/>
  <c r="AR27" i="141" s="1"/>
  <c r="AR7" i="142"/>
  <c r="AR27" i="142" s="1"/>
  <c r="AR6" i="148" s="1"/>
  <c r="AR7" i="143"/>
  <c r="AR7" i="149"/>
  <c r="AR27" i="149" s="1"/>
  <c r="AR13" i="149" l="1"/>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AO7" i="141"/>
  <c r="AO27" i="141" s="1"/>
  <c r="AO7" i="142"/>
  <c r="AO27" i="142" s="1"/>
  <c r="AO6" i="148" s="1"/>
  <c r="AO7" i="143"/>
  <c r="AO7" i="149"/>
  <c r="AO27" i="149" s="1"/>
  <c r="AR8" i="141"/>
  <c r="AR28" i="141" s="1"/>
  <c r="AR8" i="149"/>
  <c r="AR28" i="149" s="1"/>
  <c r="AR8" i="143"/>
  <c r="AR8" i="142"/>
  <c r="AR28" i="142" s="1"/>
  <c r="AR7" i="148" s="1"/>
  <c r="D8" i="158" l="1"/>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9" i="175" l="1"/>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C15" i="175" l="1"/>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D17" i="158" l="1"/>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D20" i="158" l="1"/>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<sst xmlns="http://schemas.openxmlformats.org/spreadsheetml/2006/main" count="2765" uniqueCount="292">
  <si>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</si>
  <si>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</si>
  <si>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</si>
  <si>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</si>
  <si>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</si>
  <si>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</si>
  <si>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</si>
  <si>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</si>
  <si>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</si>
  <si>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</si>
  <si>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</si>
  <si>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</si>
  <si>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</si>
  <si>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</si>
  <si>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</si>
  <si>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</si>
  <si>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</si>
  <si>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</si>
  <si>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</si>
  <si>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</si>
  <si>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</si>
  <si>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</si>
  <si>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</si>
  <si>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</si>
  <si>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</si>
  <si>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</si>
  <si>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</si>
  <si>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</si>
  <si>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</si>
  <si>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</si>
  <si>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</si>
  <si>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</si>
  <si>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</si>
  <si>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</si>
  <si>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</si>
  <si>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</si>
  <si>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</si>
  <si>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</si>
  <si>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</si>
  <si>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</si>
  <si>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</si>
  <si>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</si>
  <si>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</si>
  <si>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</si>
  <si>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</si>
  <si>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</si>
  <si>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</si>
  <si>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</si>
  <si>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</si>
  <si>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</si>
  <si>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</si>
  <si>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</si>
  <si>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</si>
  <si>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</si>
  <si>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</si>
  <si>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</si>
  <si>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</si>
  <si>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</si>
  <si>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</si>
  <si>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</si>
  <si>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</si>
  <si>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</si>
  <si>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</si>
  <si>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</si>
  <si>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</si>
  <si>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</si>
  <si>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</si>
  <si>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</si>
  <si>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</si>
  <si>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</si>
  <si>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</si>
  <si>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</si>
  <si>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</si>
  <si>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</si>
  <si>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</si>
  <si>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</si>
  <si>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</si>
  <si>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</si>
  <si>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</si>
  <si>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</si>
  <si>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</si>
  <si>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</si>
  <si>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</si>
  <si>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</si>
  <si>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</si>
  <si>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</si>
  <si>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</si>
  <si>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</si>
  <si>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</si>
  <si>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</si>
  <si>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</si>
  <si>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</si>
  <si>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</si>
  <si>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</si>
  <si>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</si>
  <si>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</si>
  <si>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</si>
  <si>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</si>
  <si>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</si>
  <si>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</si>
  <si>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</si>
  <si>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</si>
  <si>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</si>
  <si>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</si>
  <si>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</si>
  <si>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</si>
  <si>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</si>
  <si>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</si>
  <si>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</si>
  <si>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</si>
  <si>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</si>
  <si>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</si>
  <si>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</si>
  <si>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</si>
  <si>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</si>
  <si>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</si>
  <si>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</si>
  <si>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</si>
  <si>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</si>
  <si>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</si>
  <si>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</si>
  <si>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</si>
  <si>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</si>
  <si>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</si>
  <si>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</si>
  <si>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</si>
  <si>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</si>
  <si>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</si>
  <si>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</si>
  <si>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</si>
  <si>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</si>
  <si>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</si>
  <si>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</si>
  <si>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</si>
  <si>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</si>
  <si>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</si>
  <si>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</si>
  <si>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</si>
  <si>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</si>
  <si>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</si>
  <si>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</si>
  <si>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</si>
  <si>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</si>
  <si>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</si>
  <si>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</si>
  <si>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</si>
  <si>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</si>
  <si>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</si>
  <si>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</si>
  <si>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</si>
  <si>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</si>
  <si>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</si>
  <si>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</si>
  <si>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</si>
  <si>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</si>
  <si>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</si>
  <si>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</si>
  <si>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</si>
  <si>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</si>
  <si>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</si>
  <si>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</si>
  <si>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</si>
  <si>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</si>
  <si>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</si>
  <si>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</si>
  <si>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</si>
  <si>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</si>
  <si>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</si>
  <si>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</si>
  <si>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</si>
  <si>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</si>
  <si>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</si>
  <si>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</si>
  <si>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</si>
  <si>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</si>
  <si>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</si>
  <si>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</si>
  <si>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</si>
  <si>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</si>
  <si>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</si>
  <si>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</si>
  <si>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</si>
  <si>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</si>
  <si>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</si>
  <si>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</si>
  <si>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</si>
  <si>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</si>
  <si>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</si>
  <si>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</si>
  <si>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</si>
  <si>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</si>
  <si>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</si>
  <si>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</si>
  <si>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</si>
  <si>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</si>
  <si>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</si>
  <si>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</si>
  <si>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</si>
  <si>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</si>
  <si>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</si>
  <si>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</si>
  <si>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</si>
  <si>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</si>
  <si>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</si>
  <si>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</si>
  <si>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</si>
  <si>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</si>
  <si>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</si>
  <si>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</si>
  <si>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</si>
  <si>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</si>
  <si>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</si>
  <si>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</si>
  <si>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</si>
  <si>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</si>
  <si>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</si>
  <si>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</si>
  <si>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</si>
  <si>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</si>
  <si>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</si>
  <si>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</si>
  <si>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</si>
  <si>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</si>
  <si>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</si>
  <si>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</si>
  <si>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</si>
  <si>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</si>
  <si>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</si>
  <si>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</si>
  <si>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</si>
  <si>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</si>
  <si>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</si>
  <si>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</si>
  <si>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</si>
  <si>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</si>
  <si>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</si>
  <si>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</si>
  <si>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t>Специальный тариф "Каникулы в горах" / Special offer "Mountain vacations"</t>
  </si>
  <si>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</si>
  <si>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</si>
  <si>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</si>
  <si>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</si>
  <si>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</si>
  <si>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</si>
  <si>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</si>
  <si>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</si>
  <si>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</si>
  <si>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</si>
  <si>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</si>
  <si>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</si>
  <si>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</si>
  <si>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</si>
  <si>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</si>
  <si>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</si>
  <si>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</si>
  <si>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</si>
  <si>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</si>
  <si>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</si>
  <si>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</si>
  <si>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Тарифы на  ски-пассы (для всех взрослых гостей с 13 лет, проживающих в номере)/ Rates for ski passes (for all adults 13 years and older staying in a room):</t>
  </si>
  <si>
    <r>
      <rPr>
        <sz val="9"/>
        <rFont val="Times New Roman"/>
        <family val="1"/>
      </rPr>
      <t>Период бронирования</t>
    </r>
    <r>
      <rPr>
        <b/>
        <sz val="9"/>
        <rFont val="Times New Roman"/>
        <family val="1"/>
      </rPr>
      <t xml:space="preserve">: 15.01.2025 - 05.02.2025 /  </t>
    </r>
    <r>
      <rPr>
        <sz val="9"/>
        <rFont val="Times New Roman"/>
        <family val="1"/>
      </rPr>
      <t>Period of sales</t>
    </r>
    <r>
      <rPr>
        <b/>
        <sz val="9"/>
        <rFont val="Times New Roman"/>
        <family val="1"/>
      </rPr>
      <t>: 15.01.2025 - 05.02.2025</t>
    </r>
  </si>
  <si>
    <r>
      <t xml:space="preserve">Период проживания: </t>
    </r>
    <r>
      <rPr>
        <b/>
        <sz val="9"/>
        <rFont val="Times New Roman"/>
        <family val="1"/>
      </rPr>
      <t xml:space="preserve">с 15.01.2025 - 08.02.2025  </t>
    </r>
    <r>
      <rPr>
        <sz val="9"/>
        <rFont val="Times New Roman"/>
        <family val="1"/>
      </rPr>
      <t xml:space="preserve">/ Period of stay: </t>
    </r>
    <r>
      <rPr>
        <b/>
        <sz val="9"/>
        <rFont val="Times New Roman"/>
        <family val="1"/>
      </rPr>
      <t>15.01.2025 - 08.02.2025</t>
    </r>
  </si>
  <si>
    <t>Открытые тарифы 4=3</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</si>
  <si>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</si>
  <si>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</si>
  <si>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</si>
  <si>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</si>
  <si>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2300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(ages from 13 y.o. and up).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</si>
  <si>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</si>
  <si>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</si>
  <si>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</si>
  <si>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</si>
  <si>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</si>
  <si>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</si>
  <si>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</si>
  <si>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 xml:space="preserve">Тариф действует за исключением периода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</si>
  <si>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29.12.2025</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29.12.2025-08.01.2026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</si>
  <si>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29.12.2025</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</si>
  <si>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 xml:space="preserve">Закрытый период: </t>
    </r>
    <r>
      <rPr>
        <b/>
        <sz val="9"/>
        <color theme="1"/>
        <rFont val="Times New Roman"/>
        <family val="1"/>
        <charset val="204"/>
      </rPr>
      <t>29.12.2025 - 08.01.2026</t>
    </r>
    <r>
      <rPr>
        <sz val="9"/>
        <color theme="1"/>
        <rFont val="Times New Roman"/>
        <family val="1"/>
        <charset val="204"/>
      </rPr>
      <t xml:space="preserve"> / Stop sale </t>
    </r>
    <r>
      <rPr>
        <b/>
        <sz val="9"/>
        <color theme="1"/>
        <rFont val="Times New Roman"/>
        <family val="1"/>
        <charset val="204"/>
      </rPr>
      <t>29.12.2025 - 08.01.2026</t>
    </r>
  </si>
  <si>
    <r>
      <rPr>
        <sz val="9"/>
        <rFont val="Times New Roman"/>
        <family val="1"/>
      </rPr>
      <t>Период бронирования</t>
    </r>
    <r>
      <rPr>
        <b/>
        <sz val="9"/>
        <rFont val="Times New Roman"/>
        <family val="1"/>
      </rPr>
      <t xml:space="preserve">: 20.06.2025 - 30.10.2025 /  </t>
    </r>
    <r>
      <rPr>
        <sz val="9"/>
        <rFont val="Times New Roman"/>
        <family val="1"/>
      </rPr>
      <t>Period of sales</t>
    </r>
    <r>
      <rPr>
        <b/>
        <sz val="9"/>
        <rFont val="Times New Roman"/>
        <family val="1"/>
      </rPr>
      <t>: 20.06.2025 - 30.10.2025</t>
    </r>
  </si>
  <si>
    <r>
      <t xml:space="preserve">Период проживания: </t>
    </r>
    <r>
      <rPr>
        <b/>
        <sz val="9"/>
        <rFont val="Times New Roman"/>
        <family val="1"/>
      </rPr>
      <t xml:space="preserve">с 28.08.2025 - 30.10.2025 </t>
    </r>
    <r>
      <rPr>
        <sz val="9"/>
        <rFont val="Times New Roman"/>
        <family val="1"/>
      </rPr>
      <t xml:space="preserve">/ Period of stay: </t>
    </r>
    <r>
      <rPr>
        <b/>
        <sz val="9"/>
        <rFont val="Times New Roman"/>
        <family val="1"/>
        <charset val="204"/>
      </rPr>
      <t>28.08.</t>
    </r>
    <r>
      <rPr>
        <b/>
        <sz val="9"/>
        <rFont val="Times New Roman"/>
        <family val="1"/>
      </rPr>
      <t>2025 - 30.10.2025</t>
    </r>
  </si>
  <si>
    <t>Период продажи: с  10.09.2025 по 30.10.2025​/ Period of sales: 04.09.2025 по 30.10.2025</t>
  </si>
  <si>
    <t>Период проживания: с 01.10.2025 по 31.10.2025​/ Period of sales: с 01.10.2025 по 31.10.2025​</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</si>
  <si>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"Holidays in the mountains" includes free of charge (for hotel guests):</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</si>
  <si>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</si>
  <si>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</si>
  <si>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</si>
  <si>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</si>
  <si>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</si>
  <si>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t>Бесплатное размещение 2 детей возрастом до 12 лет включительно , включая завтрак и доп.место /  Free accommodation for 2 children under 12 years old, including breakfast and extra bed.</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</si>
  <si>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 xml:space="preserve">29.12.2025 - </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</si>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</sst>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
      <b/>
      <sz val="11"/>
      <name val="Calibri"/>
      <family val="2"/>
      <charset val="204"/>
    </font>
    <font>
      <b/>
      <sz val="8"/>
      <name val="Calibri"/>
      <family val="2"/>
      <scheme val="minor"/>
    </font>
    <font>
      <sz val="8"/>
      <name val="Times New Roman"/>
      <family val="1"/>
    </font>
    <font>
      <b/>
      <sz val="9"/>
      <color rgb="FFFF0000"/>
      <name val="Times New Roman"/>
      <family val="1"/>
      <charset val="204"/>
    </font>
    <font>
      <sz val="9"/>
      <color rgb="FFFF0000"/>
      <name val="Times New Roman"/>
      <family val="1"/>
      <charset val="204"/>
    </font>
    <font>
      <sz val="9"/>
      <color rgb="FF000000"/>
      <name val="Verdana"/>
      <family val="2"/>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BFE8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0"/>
    <xf numFmtId="0" fontId="23" fillId="0" borderId="0"/>
    <xf numFmtId="0" fontId="2" fillId="0" borderId="0"/>
  </cellStyleXfs>
  <cellXfs count="233">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 xfId="0" applyFont="1" applyFill="1" applyBorder="1" applyAlignment="1">
      <alignment horizontal="left" wrapText="1"/>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4"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3" fillId="2" borderId="0" xfId="1"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1" fillId="7" borderId="0" xfId="1" applyFont="1" applyFill="1" applyAlignment="1">
      <alignment wrapText="1"/>
    </xf>
    <xf numFmtId="0" fontId="51" fillId="2" borderId="0" xfId="1" applyFont="1" applyFill="1" applyAlignment="1">
      <alignment wrapText="1"/>
    </xf>
    <xf numFmtId="0" fontId="32" fillId="9" borderId="8" xfId="0" applyFont="1" applyFill="1" applyBorder="1" applyAlignment="1">
      <alignment horizontal="left" vertical="center"/>
    </xf>
    <xf numFmtId="0" fontId="43" fillId="2" borderId="0" xfId="0" applyFont="1" applyFill="1" applyAlignment="1">
      <alignment wrapText="1"/>
    </xf>
    <xf numFmtId="0" fontId="47" fillId="0" borderId="0" xfId="0" applyFont="1" applyFill="1" applyBorder="1" applyAlignment="1">
      <alignment horizontal="right" vertical="center"/>
    </xf>
    <xf numFmtId="0" fontId="49" fillId="2" borderId="0" xfId="0" applyFont="1" applyFill="1"/>
    <xf numFmtId="0" fontId="25" fillId="2" borderId="8" xfId="0" applyFont="1" applyFill="1" applyBorder="1" applyAlignment="1">
      <alignment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49" fillId="0" borderId="0" xfId="0" applyFont="1" applyFill="1" applyBorder="1"/>
    <xf numFmtId="0" fontId="43"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3"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4" borderId="1" xfId="0" applyFont="1" applyFill="1" applyBorder="1" applyAlignment="1">
      <alignment wrapText="1"/>
    </xf>
    <xf numFmtId="0" fontId="54"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32" fillId="6" borderId="8" xfId="0" applyFont="1" applyFill="1" applyBorder="1"/>
    <xf numFmtId="0" fontId="32" fillId="6" borderId="8" xfId="0" applyFont="1" applyFill="1" applyBorder="1" applyAlignment="1">
      <alignment vertical="center" wrapText="1"/>
    </xf>
    <xf numFmtId="0" fontId="3" fillId="14" borderId="2" xfId="0" applyFont="1" applyFill="1" applyBorder="1" applyAlignment="1">
      <alignment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3" fillId="13" borderId="1" xfId="0" applyFont="1" applyFill="1" applyBorder="1" applyAlignment="1">
      <alignment horizontal="left" vertical="center" wrapText="1" indent="1"/>
    </xf>
    <xf numFmtId="0" fontId="12" fillId="2" borderId="0" xfId="0" applyFont="1" applyFill="1" applyAlignment="1">
      <alignment wrapText="1"/>
    </xf>
    <xf numFmtId="0" fontId="12" fillId="6" borderId="0" xfId="1" applyFont="1" applyFill="1" applyAlignment="1">
      <alignment horizontal="left" vertical="center"/>
    </xf>
    <xf numFmtId="14" fontId="57" fillId="0" borderId="1" xfId="0" applyNumberFormat="1" applyFont="1" applyFill="1" applyBorder="1" applyAlignment="1">
      <alignment horizontal="center" vertical="center" wrapText="1"/>
    </xf>
    <xf numFmtId="0" fontId="28" fillId="0" borderId="0" xfId="0" applyFont="1" applyFill="1" applyBorder="1"/>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xf numFmtId="14" fontId="5" fillId="0" borderId="1" xfId="0" applyNumberFormat="1" applyFont="1" applyFill="1" applyBorder="1" applyAlignment="1">
      <alignment vertical="center"/>
    </xf>
    <xf numFmtId="0" fontId="58" fillId="0" borderId="0" xfId="0" applyFont="1" applyFill="1" applyAlignment="1">
      <alignment vertical="center"/>
    </xf>
    <xf numFmtId="0" fontId="58" fillId="0" borderId="0" xfId="0" applyFont="1" applyFill="1"/>
    <xf numFmtId="0" fontId="58" fillId="0" borderId="1" xfId="0" applyFont="1" applyFill="1" applyBorder="1" applyAlignment="1">
      <alignment horizontal="right" vertical="center"/>
    </xf>
    <xf numFmtId="1" fontId="58" fillId="0" borderId="1" xfId="0" applyNumberFormat="1" applyFont="1" applyFill="1" applyBorder="1" applyAlignment="1">
      <alignment horizontal="right" vertical="center"/>
    </xf>
    <xf numFmtId="0" fontId="25" fillId="15" borderId="14" xfId="0" applyFont="1" applyFill="1" applyBorder="1" applyAlignment="1">
      <alignment vertical="center" wrapText="1"/>
    </xf>
    <xf numFmtId="0" fontId="25" fillId="0" borderId="14" xfId="0" applyFont="1" applyFill="1" applyBorder="1" applyAlignment="1">
      <alignment vertical="center" wrapText="1"/>
    </xf>
    <xf numFmtId="0" fontId="3" fillId="2" borderId="14" xfId="0" applyFont="1" applyFill="1" applyBorder="1"/>
    <xf numFmtId="0" fontId="3" fillId="2" borderId="15" xfId="0" applyFont="1" applyFill="1" applyBorder="1" applyAlignment="1">
      <alignment horizontal="left" vertical="top" wrapText="1"/>
    </xf>
    <xf numFmtId="14" fontId="5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2" fillId="3" borderId="0" xfId="0" applyFont="1" applyFill="1" applyBorder="1"/>
    <xf numFmtId="0" fontId="25" fillId="3" borderId="0" xfId="0" applyFont="1" applyFill="1" applyBorder="1" applyAlignment="1">
      <alignment vertical="center"/>
    </xf>
    <xf numFmtId="0" fontId="60" fillId="0" borderId="0" xfId="0" applyFont="1" applyFill="1" applyBorder="1"/>
    <xf numFmtId="0" fontId="60" fillId="0" borderId="0" xfId="0" applyFont="1" applyFill="1" applyAlignment="1">
      <alignment vertical="center"/>
    </xf>
    <xf numFmtId="0" fontId="60" fillId="0" borderId="0" xfId="0" applyFont="1" applyFill="1"/>
    <xf numFmtId="14" fontId="57" fillId="2" borderId="1" xfId="0" applyNumberFormat="1" applyFont="1" applyFill="1" applyBorder="1" applyAlignment="1">
      <alignment horizontal="center" vertical="center" wrapText="1"/>
    </xf>
    <xf numFmtId="0" fontId="54" fillId="2" borderId="1" xfId="0" applyFont="1" applyFill="1" applyBorder="1" applyAlignment="1">
      <alignment horizontal="left" vertical="center" wrapText="1" indent="1"/>
    </xf>
    <xf numFmtId="14" fontId="45" fillId="2" borderId="1" xfId="0" applyNumberFormat="1" applyFont="1" applyFill="1" applyBorder="1" applyAlignment="1">
      <alignment horizontal="center" vertical="center" wrapText="1"/>
    </xf>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56" fillId="15" borderId="13" xfId="0" applyFont="1" applyFill="1" applyBorder="1" applyAlignment="1">
      <alignment horizontal="center" vertical="center" wrapText="1"/>
    </xf>
    <xf numFmtId="0" fontId="56" fillId="15" borderId="12"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F42"/>
  <sheetViews>
    <sheetView tabSelected="1" zoomScaleNormal="100" workbookViewId="0">
      <pane xSplit="1" topLeftCell="B1" activePane="topRight" state="frozen"/>
      <selection pane="topRight" activeCell="A40" sqref="A40"/>
    </sheetView>
  </sheetViews>
  <sheetFormatPr defaultColWidth="9" defaultRowHeight="12" x14ac:dyDescent="0.2"/>
  <cols>
    <col min="1" max="1" width="85.85546875" style="48" bestFit="1" customWidth="1"/>
    <col min="2" max="16384" width="9" style="48"/>
  </cols>
  <sheetData>
    <row r="1" spans="1:58" s="51" customFormat="1" x14ac:dyDescent="0.2">
      <c r="A1" s="213" t="s">
        <v>82</v>
      </c>
    </row>
    <row r="2" spans="1:58" s="51" customFormat="1" x14ac:dyDescent="0.2">
      <c r="A2" s="213"/>
    </row>
    <row r="3" spans="1:58" s="51" customFormat="1" x14ac:dyDescent="0.2">
      <c r="A3" s="97" t="s">
        <v>91</v>
      </c>
    </row>
    <row r="4" spans="1:58" s="205" customFormat="1" ht="21" customHeight="1" x14ac:dyDescent="0.2">
      <c r="A4" s="204" t="s">
        <v>64</v>
      </c>
      <c r="B4" s="210">
        <v>45910</v>
      </c>
      <c r="C4" s="203">
        <v>45914</v>
      </c>
      <c r="D4" s="203">
        <v>45916</v>
      </c>
      <c r="E4" s="210">
        <v>45919</v>
      </c>
      <c r="F4" s="203">
        <v>45922</v>
      </c>
      <c r="G4" s="210">
        <v>45924</v>
      </c>
      <c r="H4" s="203">
        <v>45926</v>
      </c>
      <c r="I4" s="203">
        <v>45931</v>
      </c>
      <c r="J4" s="210">
        <v>45933</v>
      </c>
      <c r="K4" s="203">
        <v>45938</v>
      </c>
      <c r="L4" s="203">
        <v>45940</v>
      </c>
      <c r="M4" s="203">
        <v>45942</v>
      </c>
      <c r="N4" s="203">
        <v>45947</v>
      </c>
      <c r="O4" s="203">
        <v>45949</v>
      </c>
      <c r="P4" s="203">
        <v>45953</v>
      </c>
      <c r="Q4" s="210">
        <v>45954</v>
      </c>
      <c r="R4" s="210">
        <v>45958</v>
      </c>
      <c r="S4" s="203">
        <v>45959</v>
      </c>
      <c r="T4" s="210">
        <v>45961</v>
      </c>
      <c r="U4" s="203">
        <v>45965</v>
      </c>
      <c r="V4" s="203">
        <v>45966</v>
      </c>
      <c r="W4" s="203">
        <v>45968</v>
      </c>
      <c r="X4" s="203">
        <v>45970</v>
      </c>
      <c r="Y4" s="203">
        <v>45975</v>
      </c>
      <c r="Z4" s="203">
        <v>45977</v>
      </c>
      <c r="AA4" s="203">
        <v>45982</v>
      </c>
      <c r="AB4" s="203">
        <v>45984</v>
      </c>
      <c r="AC4" s="203">
        <v>45989</v>
      </c>
      <c r="AD4" s="203">
        <v>45991</v>
      </c>
      <c r="AE4" s="203">
        <v>45992</v>
      </c>
      <c r="AF4" s="203">
        <v>45998</v>
      </c>
      <c r="AG4" s="203">
        <v>46000</v>
      </c>
      <c r="AH4" s="203">
        <v>46003</v>
      </c>
      <c r="AI4" s="203">
        <v>46010</v>
      </c>
      <c r="AJ4" s="203">
        <v>46012</v>
      </c>
      <c r="AK4" s="203">
        <v>46017</v>
      </c>
      <c r="AL4" s="203">
        <v>46020</v>
      </c>
      <c r="AM4" s="203">
        <v>46021</v>
      </c>
      <c r="AN4" s="203">
        <v>46022</v>
      </c>
      <c r="AO4" s="203">
        <v>46023</v>
      </c>
      <c r="AP4" s="203">
        <v>46024</v>
      </c>
      <c r="AQ4" s="203">
        <v>46029</v>
      </c>
      <c r="AR4" s="203">
        <v>46030</v>
      </c>
      <c r="AS4" s="203">
        <v>46031</v>
      </c>
      <c r="AT4" s="203">
        <v>46033</v>
      </c>
      <c r="AU4" s="203">
        <v>46045</v>
      </c>
      <c r="AV4" s="203">
        <v>46052</v>
      </c>
      <c r="AW4" s="203">
        <v>46054</v>
      </c>
      <c r="AX4" s="203">
        <v>46066</v>
      </c>
      <c r="AY4" s="203">
        <v>46073</v>
      </c>
      <c r="AZ4" s="203">
        <v>46076</v>
      </c>
      <c r="BA4" s="203">
        <v>46077</v>
      </c>
      <c r="BB4" s="203">
        <v>46082</v>
      </c>
      <c r="BC4" s="203">
        <v>46085</v>
      </c>
      <c r="BD4" s="203">
        <v>46087</v>
      </c>
      <c r="BE4" s="203">
        <v>46090</v>
      </c>
      <c r="BF4" s="203">
        <v>46105</v>
      </c>
    </row>
    <row r="5" spans="1:58" s="206" customFormat="1" ht="22.5" customHeight="1" x14ac:dyDescent="0.2">
      <c r="A5" s="204"/>
      <c r="B5" s="210">
        <v>45913</v>
      </c>
      <c r="C5" s="203">
        <v>45915</v>
      </c>
      <c r="D5" s="203">
        <v>45918</v>
      </c>
      <c r="E5" s="210">
        <v>45921</v>
      </c>
      <c r="F5" s="203">
        <v>45923</v>
      </c>
      <c r="G5" s="210">
        <v>45925</v>
      </c>
      <c r="H5" s="203">
        <v>45930</v>
      </c>
      <c r="I5" s="203">
        <v>45932</v>
      </c>
      <c r="J5" s="210">
        <v>45937</v>
      </c>
      <c r="K5" s="203">
        <v>45939</v>
      </c>
      <c r="L5" s="203">
        <v>45941</v>
      </c>
      <c r="M5" s="203">
        <v>45946</v>
      </c>
      <c r="N5" s="203">
        <v>45948</v>
      </c>
      <c r="O5" s="203">
        <v>45952</v>
      </c>
      <c r="P5" s="203">
        <v>45953</v>
      </c>
      <c r="Q5" s="210">
        <v>45957</v>
      </c>
      <c r="R5" s="210">
        <v>45958</v>
      </c>
      <c r="S5" s="203">
        <v>45960</v>
      </c>
      <c r="T5" s="210">
        <v>45963</v>
      </c>
      <c r="U5" s="203">
        <v>45965</v>
      </c>
      <c r="V5" s="203">
        <v>45967</v>
      </c>
      <c r="W5" s="203">
        <v>45969</v>
      </c>
      <c r="X5" s="203">
        <v>45974</v>
      </c>
      <c r="Y5" s="203">
        <v>45976</v>
      </c>
      <c r="Z5" s="203">
        <v>45981</v>
      </c>
      <c r="AA5" s="203">
        <v>45983</v>
      </c>
      <c r="AB5" s="203">
        <v>45988</v>
      </c>
      <c r="AC5" s="203">
        <v>45990</v>
      </c>
      <c r="AD5" s="203">
        <v>45991</v>
      </c>
      <c r="AE5" s="203">
        <v>45997</v>
      </c>
      <c r="AF5" s="203">
        <v>45999</v>
      </c>
      <c r="AG5" s="203">
        <v>46002</v>
      </c>
      <c r="AH5" s="203">
        <v>46009</v>
      </c>
      <c r="AI5" s="203">
        <v>46011</v>
      </c>
      <c r="AJ5" s="203">
        <v>46016</v>
      </c>
      <c r="AK5" s="203">
        <v>46019</v>
      </c>
      <c r="AL5" s="203">
        <v>46020</v>
      </c>
      <c r="AM5" s="203">
        <v>46021</v>
      </c>
      <c r="AN5" s="203">
        <v>46022</v>
      </c>
      <c r="AO5" s="203">
        <v>46023</v>
      </c>
      <c r="AP5" s="203">
        <v>46028</v>
      </c>
      <c r="AQ5" s="203">
        <v>46029</v>
      </c>
      <c r="AR5" s="203">
        <v>46030</v>
      </c>
      <c r="AS5" s="203">
        <v>46032</v>
      </c>
      <c r="AT5" s="203">
        <v>46044</v>
      </c>
      <c r="AU5" s="203">
        <v>46051</v>
      </c>
      <c r="AV5" s="203">
        <v>46053</v>
      </c>
      <c r="AW5" s="203">
        <v>46065</v>
      </c>
      <c r="AX5" s="203">
        <v>46072</v>
      </c>
      <c r="AY5" s="203">
        <v>46075</v>
      </c>
      <c r="AZ5" s="203">
        <v>46076</v>
      </c>
      <c r="BA5" s="203">
        <v>46081</v>
      </c>
      <c r="BB5" s="203">
        <v>46084</v>
      </c>
      <c r="BC5" s="203">
        <v>46086</v>
      </c>
      <c r="BD5" s="203">
        <v>46089</v>
      </c>
      <c r="BE5" s="203">
        <v>46104</v>
      </c>
      <c r="BF5" s="203">
        <v>46112</v>
      </c>
    </row>
    <row r="6" spans="1:58" s="53" customFormat="1" x14ac:dyDescent="0.2">
      <c r="A6" s="42" t="s">
        <v>83</v>
      </c>
    </row>
    <row r="7" spans="1:58" s="53" customFormat="1" x14ac:dyDescent="0.2">
      <c r="A7" s="88">
        <v>1</v>
      </c>
      <c r="B7" s="42">
        <v>14700</v>
      </c>
      <c r="C7" s="42">
        <v>10900</v>
      </c>
      <c r="D7" s="42">
        <v>15900</v>
      </c>
      <c r="E7" s="42">
        <v>12300</v>
      </c>
      <c r="F7" s="42">
        <v>15900</v>
      </c>
      <c r="G7" s="42">
        <v>16900</v>
      </c>
      <c r="H7" s="42">
        <v>10900</v>
      </c>
      <c r="I7" s="42">
        <v>11500</v>
      </c>
      <c r="J7" s="42">
        <v>12900</v>
      </c>
      <c r="K7" s="42">
        <v>11500</v>
      </c>
      <c r="L7" s="42">
        <v>11500</v>
      </c>
      <c r="M7" s="42">
        <v>10300</v>
      </c>
      <c r="N7" s="42">
        <v>10300</v>
      </c>
      <c r="O7" s="42">
        <v>10300</v>
      </c>
      <c r="P7" s="42">
        <v>10300</v>
      </c>
      <c r="Q7" s="42">
        <v>12200</v>
      </c>
      <c r="R7" s="42">
        <v>11500</v>
      </c>
      <c r="S7" s="42">
        <v>11500</v>
      </c>
      <c r="T7" s="42">
        <v>12200</v>
      </c>
      <c r="U7" s="42">
        <v>9600</v>
      </c>
      <c r="V7" s="42">
        <v>8900</v>
      </c>
      <c r="W7" s="42">
        <v>9600</v>
      </c>
      <c r="X7" s="42">
        <v>8900</v>
      </c>
      <c r="Y7" s="42">
        <v>9600</v>
      </c>
      <c r="Z7" s="42">
        <v>8900</v>
      </c>
      <c r="AA7" s="42">
        <v>9600</v>
      </c>
      <c r="AB7" s="42">
        <v>8900</v>
      </c>
      <c r="AC7" s="42">
        <v>9600</v>
      </c>
      <c r="AD7" s="42">
        <v>8900</v>
      </c>
      <c r="AE7" s="42">
        <v>9600</v>
      </c>
      <c r="AF7" s="42">
        <v>10500</v>
      </c>
      <c r="AG7" s="42">
        <v>9600</v>
      </c>
      <c r="AH7" s="42">
        <v>11000</v>
      </c>
      <c r="AI7" s="42">
        <v>12600</v>
      </c>
      <c r="AJ7" s="42">
        <v>11000</v>
      </c>
      <c r="AK7" s="42">
        <v>17400</v>
      </c>
      <c r="AL7" s="42">
        <v>25250</v>
      </c>
      <c r="AM7" s="42">
        <v>27750</v>
      </c>
      <c r="AN7" s="42">
        <v>37250</v>
      </c>
      <c r="AO7" s="42">
        <v>37250</v>
      </c>
      <c r="AP7" s="42">
        <v>40750</v>
      </c>
      <c r="AQ7" s="42">
        <v>30250</v>
      </c>
      <c r="AR7" s="42">
        <v>27750</v>
      </c>
      <c r="AS7" s="42">
        <v>21950</v>
      </c>
      <c r="AT7" s="42">
        <v>19950</v>
      </c>
      <c r="AU7" s="42">
        <v>23950</v>
      </c>
      <c r="AV7" s="42">
        <v>25950</v>
      </c>
      <c r="AW7" s="42">
        <v>24950</v>
      </c>
      <c r="AX7" s="42">
        <v>26950</v>
      </c>
      <c r="AY7" s="42">
        <v>30950</v>
      </c>
      <c r="AZ7" s="42">
        <v>28950</v>
      </c>
      <c r="BA7" s="42">
        <v>24950</v>
      </c>
      <c r="BB7" s="42">
        <v>23450</v>
      </c>
      <c r="BC7" s="42">
        <v>21950</v>
      </c>
      <c r="BD7" s="42">
        <v>23450</v>
      </c>
      <c r="BE7" s="42">
        <v>18450</v>
      </c>
      <c r="BF7" s="42">
        <v>16950</v>
      </c>
    </row>
    <row r="8" spans="1:58" s="53" customFormat="1" x14ac:dyDescent="0.2">
      <c r="A8" s="88">
        <v>2</v>
      </c>
      <c r="B8" s="42">
        <f t="shared" ref="B8" si="0">B7+1700</f>
        <v>16400</v>
      </c>
      <c r="C8" s="42">
        <f t="shared" ref="C8" si="1">C7+1700</f>
        <v>12600</v>
      </c>
      <c r="D8" s="42">
        <f t="shared" ref="D8:E8" si="2">D7+1700</f>
        <v>17600</v>
      </c>
      <c r="E8" s="42">
        <f t="shared" si="2"/>
        <v>14000</v>
      </c>
      <c r="F8" s="42">
        <f t="shared" ref="F8:I8" si="3">F7+1700</f>
        <v>17600</v>
      </c>
      <c r="G8" s="42">
        <f t="shared" ref="G8" si="4">G7+1700</f>
        <v>18600</v>
      </c>
      <c r="H8" s="42">
        <f t="shared" ref="H8" si="5">H7+1700</f>
        <v>12600</v>
      </c>
      <c r="I8" s="42">
        <f t="shared" si="3"/>
        <v>13200</v>
      </c>
      <c r="J8" s="42">
        <f t="shared" ref="J8:M8" si="6">J7+1700</f>
        <v>14600</v>
      </c>
      <c r="K8" s="42">
        <f t="shared" ref="K8:L8" si="7">K7+1700</f>
        <v>13200</v>
      </c>
      <c r="L8" s="42">
        <f t="shared" si="7"/>
        <v>13200</v>
      </c>
      <c r="M8" s="42">
        <f t="shared" si="6"/>
        <v>12000</v>
      </c>
      <c r="N8" s="42">
        <f t="shared" ref="N8:P8" si="8">N7+1700</f>
        <v>12000</v>
      </c>
      <c r="O8" s="42">
        <f t="shared" si="8"/>
        <v>12000</v>
      </c>
      <c r="P8" s="42">
        <f t="shared" si="8"/>
        <v>12000</v>
      </c>
      <c r="Q8" s="42">
        <f t="shared" ref="Q8:S8" si="9">Q7+1700</f>
        <v>13900</v>
      </c>
      <c r="R8" s="42">
        <f t="shared" si="9"/>
        <v>13200</v>
      </c>
      <c r="S8" s="42">
        <f t="shared" si="9"/>
        <v>13200</v>
      </c>
      <c r="T8" s="42">
        <f t="shared" ref="T8:U8" si="10">T7+1700</f>
        <v>13900</v>
      </c>
      <c r="U8" s="42">
        <f t="shared" si="10"/>
        <v>11300</v>
      </c>
      <c r="V8" s="42">
        <f t="shared" ref="V8:W8" si="11">V7+1700</f>
        <v>10600</v>
      </c>
      <c r="W8" s="42">
        <f t="shared" si="11"/>
        <v>11300</v>
      </c>
      <c r="X8" s="42">
        <f t="shared" ref="X8:Y8" si="12">X7+1700</f>
        <v>10600</v>
      </c>
      <c r="Y8" s="42">
        <f t="shared" si="12"/>
        <v>11300</v>
      </c>
      <c r="Z8" s="42">
        <f t="shared" ref="Z8:AA8" si="13">Z7+1700</f>
        <v>10600</v>
      </c>
      <c r="AA8" s="42">
        <f t="shared" si="13"/>
        <v>11300</v>
      </c>
      <c r="AB8" s="42">
        <f t="shared" ref="AB8:AC8" si="14">AB7+1700</f>
        <v>10600</v>
      </c>
      <c r="AC8" s="42">
        <f t="shared" si="14"/>
        <v>11300</v>
      </c>
      <c r="AD8" s="42">
        <f t="shared" ref="AD8:AE8" si="15">AD7+1700</f>
        <v>10600</v>
      </c>
      <c r="AE8" s="42">
        <f t="shared" si="15"/>
        <v>11300</v>
      </c>
      <c r="AF8" s="42">
        <f t="shared" ref="AF8:AG8" si="16">AF7+1700</f>
        <v>12200</v>
      </c>
      <c r="AG8" s="42">
        <f t="shared" si="16"/>
        <v>11300</v>
      </c>
      <c r="AH8" s="42">
        <f t="shared" ref="AH8:AI8" si="17">AH7+1700</f>
        <v>12700</v>
      </c>
      <c r="AI8" s="42">
        <f t="shared" si="17"/>
        <v>14300</v>
      </c>
      <c r="AJ8" s="42">
        <f t="shared" ref="AJ8:AK8" si="18">AJ7+1700</f>
        <v>12700</v>
      </c>
      <c r="AK8" s="42">
        <f t="shared" si="18"/>
        <v>19100</v>
      </c>
      <c r="AL8" s="42">
        <f t="shared" ref="AL8:AR8" si="19">AL7+2250</f>
        <v>27500</v>
      </c>
      <c r="AM8" s="42">
        <f t="shared" si="19"/>
        <v>30000</v>
      </c>
      <c r="AN8" s="42">
        <f t="shared" si="19"/>
        <v>39500</v>
      </c>
      <c r="AO8" s="42">
        <f t="shared" si="19"/>
        <v>39500</v>
      </c>
      <c r="AP8" s="42">
        <f t="shared" si="19"/>
        <v>43000</v>
      </c>
      <c r="AQ8" s="42">
        <f t="shared" si="19"/>
        <v>32500</v>
      </c>
      <c r="AR8" s="42">
        <f t="shared" si="19"/>
        <v>30000</v>
      </c>
      <c r="AS8" s="42">
        <f t="shared" ref="AS8:AY8" si="20">AS7+1950</f>
        <v>23900</v>
      </c>
      <c r="AT8" s="42">
        <f t="shared" si="20"/>
        <v>21900</v>
      </c>
      <c r="AU8" s="42">
        <f t="shared" si="20"/>
        <v>25900</v>
      </c>
      <c r="AV8" s="42">
        <f t="shared" si="20"/>
        <v>27900</v>
      </c>
      <c r="AW8" s="42">
        <f t="shared" si="20"/>
        <v>26900</v>
      </c>
      <c r="AX8" s="42">
        <f t="shared" si="20"/>
        <v>28900</v>
      </c>
      <c r="AY8" s="42">
        <f t="shared" si="20"/>
        <v>32900</v>
      </c>
      <c r="AZ8" s="42">
        <f t="shared" ref="AZ8:BF8" si="21">AZ7+1950</f>
        <v>30900</v>
      </c>
      <c r="BA8" s="42">
        <f t="shared" si="21"/>
        <v>26900</v>
      </c>
      <c r="BB8" s="42">
        <f t="shared" ref="BB8" si="22">BB7+1950</f>
        <v>25400</v>
      </c>
      <c r="BC8" s="42">
        <f t="shared" si="21"/>
        <v>23900</v>
      </c>
      <c r="BD8" s="42">
        <f t="shared" si="21"/>
        <v>25400</v>
      </c>
      <c r="BE8" s="42">
        <f t="shared" si="21"/>
        <v>20400</v>
      </c>
      <c r="BF8" s="42">
        <f t="shared" si="21"/>
        <v>18900</v>
      </c>
    </row>
    <row r="9" spans="1:58"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row>
    <row r="10" spans="1:58" s="53" customFormat="1" x14ac:dyDescent="0.2">
      <c r="A10" s="180">
        <v>1</v>
      </c>
      <c r="B10" s="42">
        <f t="shared" ref="B10" si="23">B7+2000</f>
        <v>16700</v>
      </c>
      <c r="C10" s="42">
        <f t="shared" ref="C10" si="24">C7+2000</f>
        <v>12900</v>
      </c>
      <c r="D10" s="42">
        <f t="shared" ref="D10:E10" si="25">D7+2000</f>
        <v>17900</v>
      </c>
      <c r="E10" s="42">
        <f t="shared" si="25"/>
        <v>14300</v>
      </c>
      <c r="F10" s="42">
        <f t="shared" ref="F10:H10" si="26">F7+2000</f>
        <v>17900</v>
      </c>
      <c r="G10" s="42">
        <f t="shared" ref="G10" si="27">G7+2000</f>
        <v>18900</v>
      </c>
      <c r="H10" s="42">
        <f t="shared" si="26"/>
        <v>12900</v>
      </c>
      <c r="I10" s="42">
        <f t="shared" ref="I10" si="28">I7+1000</f>
        <v>12500</v>
      </c>
      <c r="J10" s="42">
        <f t="shared" ref="J10:AJ10" si="29">J7+1000</f>
        <v>13900</v>
      </c>
      <c r="K10" s="42">
        <f t="shared" ref="K10:L10" si="30">K7+1000</f>
        <v>12500</v>
      </c>
      <c r="L10" s="42">
        <f t="shared" si="30"/>
        <v>12500</v>
      </c>
      <c r="M10" s="42">
        <f t="shared" si="29"/>
        <v>11300</v>
      </c>
      <c r="N10" s="42">
        <f t="shared" si="29"/>
        <v>11300</v>
      </c>
      <c r="O10" s="42">
        <f t="shared" si="29"/>
        <v>11300</v>
      </c>
      <c r="P10" s="42">
        <f t="shared" ref="P10" si="31">P7+1000</f>
        <v>11300</v>
      </c>
      <c r="Q10" s="42">
        <f t="shared" si="29"/>
        <v>13200</v>
      </c>
      <c r="R10" s="42">
        <f t="shared" si="29"/>
        <v>12500</v>
      </c>
      <c r="S10" s="42">
        <f t="shared" ref="S10" si="32">S7+1000</f>
        <v>12500</v>
      </c>
      <c r="T10" s="42">
        <f t="shared" si="29"/>
        <v>13200</v>
      </c>
      <c r="U10" s="42">
        <f t="shared" si="29"/>
        <v>10600</v>
      </c>
      <c r="V10" s="42">
        <f t="shared" si="29"/>
        <v>9900</v>
      </c>
      <c r="W10" s="42">
        <f t="shared" si="29"/>
        <v>10600</v>
      </c>
      <c r="X10" s="42">
        <f t="shared" si="29"/>
        <v>9900</v>
      </c>
      <c r="Y10" s="42">
        <f t="shared" si="29"/>
        <v>10600</v>
      </c>
      <c r="Z10" s="42">
        <f t="shared" si="29"/>
        <v>9900</v>
      </c>
      <c r="AA10" s="42">
        <f t="shared" si="29"/>
        <v>10600</v>
      </c>
      <c r="AB10" s="42">
        <f t="shared" si="29"/>
        <v>9900</v>
      </c>
      <c r="AC10" s="42">
        <f t="shared" si="29"/>
        <v>10600</v>
      </c>
      <c r="AD10" s="42">
        <f t="shared" si="29"/>
        <v>9900</v>
      </c>
      <c r="AE10" s="42">
        <f t="shared" si="29"/>
        <v>10600</v>
      </c>
      <c r="AF10" s="42">
        <f t="shared" si="29"/>
        <v>11500</v>
      </c>
      <c r="AG10" s="42">
        <f t="shared" si="29"/>
        <v>10600</v>
      </c>
      <c r="AH10" s="42">
        <f t="shared" si="29"/>
        <v>12000</v>
      </c>
      <c r="AI10" s="42">
        <f t="shared" si="29"/>
        <v>13600</v>
      </c>
      <c r="AJ10" s="42">
        <f t="shared" si="29"/>
        <v>12000</v>
      </c>
      <c r="AK10" s="42">
        <f t="shared" ref="AK10" si="33">AK7+1000</f>
        <v>18400</v>
      </c>
      <c r="AL10" s="42">
        <f t="shared" ref="AL10:AY10" si="34">AL7+2000</f>
        <v>27250</v>
      </c>
      <c r="AM10" s="42">
        <f t="shared" si="34"/>
        <v>29750</v>
      </c>
      <c r="AN10" s="42">
        <f t="shared" si="34"/>
        <v>39250</v>
      </c>
      <c r="AO10" s="42">
        <f t="shared" si="34"/>
        <v>39250</v>
      </c>
      <c r="AP10" s="42">
        <f t="shared" si="34"/>
        <v>42750</v>
      </c>
      <c r="AQ10" s="42">
        <f t="shared" si="34"/>
        <v>32250</v>
      </c>
      <c r="AR10" s="42">
        <f t="shared" si="34"/>
        <v>29750</v>
      </c>
      <c r="AS10" s="42">
        <f t="shared" si="34"/>
        <v>23950</v>
      </c>
      <c r="AT10" s="42">
        <f t="shared" si="34"/>
        <v>21950</v>
      </c>
      <c r="AU10" s="42">
        <f t="shared" si="34"/>
        <v>25950</v>
      </c>
      <c r="AV10" s="42">
        <f t="shared" si="34"/>
        <v>27950</v>
      </c>
      <c r="AW10" s="42">
        <f t="shared" si="34"/>
        <v>26950</v>
      </c>
      <c r="AX10" s="42">
        <f t="shared" si="34"/>
        <v>28950</v>
      </c>
      <c r="AY10" s="42">
        <f t="shared" si="34"/>
        <v>32950</v>
      </c>
      <c r="AZ10" s="42">
        <f t="shared" ref="AZ10:BB10" si="35">AZ7+2000</f>
        <v>30950</v>
      </c>
      <c r="BA10" s="42">
        <f t="shared" si="35"/>
        <v>26950</v>
      </c>
      <c r="BB10" s="42">
        <f t="shared" si="35"/>
        <v>25450</v>
      </c>
      <c r="BC10" s="42">
        <f t="shared" ref="BC10:BD10" si="36">BC7+2000</f>
        <v>23950</v>
      </c>
      <c r="BD10" s="42">
        <f t="shared" si="36"/>
        <v>25450</v>
      </c>
      <c r="BE10" s="42">
        <f t="shared" ref="BE10:BF10" si="37">BE7+2000</f>
        <v>20450</v>
      </c>
      <c r="BF10" s="42">
        <f t="shared" si="37"/>
        <v>18950</v>
      </c>
    </row>
    <row r="11" spans="1:58" s="53" customFormat="1" x14ac:dyDescent="0.2">
      <c r="A11" s="180">
        <v>2</v>
      </c>
      <c r="B11" s="42">
        <f t="shared" ref="B11" si="38">B10+1700</f>
        <v>18400</v>
      </c>
      <c r="C11" s="42">
        <f t="shared" ref="C11" si="39">C10+1700</f>
        <v>14600</v>
      </c>
      <c r="D11" s="42">
        <f t="shared" ref="D11:E11" si="40">D10+1700</f>
        <v>19600</v>
      </c>
      <c r="E11" s="42">
        <f t="shared" si="40"/>
        <v>16000</v>
      </c>
      <c r="F11" s="42">
        <f t="shared" ref="F11:I11" si="41">F10+1700</f>
        <v>19600</v>
      </c>
      <c r="G11" s="42">
        <f t="shared" ref="G11" si="42">G10+1700</f>
        <v>20600</v>
      </c>
      <c r="H11" s="42">
        <f t="shared" ref="H11" si="43">H10+1700</f>
        <v>14600</v>
      </c>
      <c r="I11" s="42">
        <f t="shared" si="41"/>
        <v>14200</v>
      </c>
      <c r="J11" s="42">
        <f t="shared" ref="J11:M11" si="44">J10+1700</f>
        <v>15600</v>
      </c>
      <c r="K11" s="42">
        <f t="shared" ref="K11:L11" si="45">K10+1700</f>
        <v>14200</v>
      </c>
      <c r="L11" s="42">
        <f t="shared" si="45"/>
        <v>14200</v>
      </c>
      <c r="M11" s="42">
        <f t="shared" si="44"/>
        <v>13000</v>
      </c>
      <c r="N11" s="42">
        <f t="shared" ref="N11:P11" si="46">N10+1700</f>
        <v>13000</v>
      </c>
      <c r="O11" s="42">
        <f t="shared" si="46"/>
        <v>13000</v>
      </c>
      <c r="P11" s="42">
        <f t="shared" si="46"/>
        <v>13000</v>
      </c>
      <c r="Q11" s="42">
        <f t="shared" ref="Q11:S11" si="47">Q10+1700</f>
        <v>14900</v>
      </c>
      <c r="R11" s="42">
        <f t="shared" si="47"/>
        <v>14200</v>
      </c>
      <c r="S11" s="42">
        <f t="shared" si="47"/>
        <v>14200</v>
      </c>
      <c r="T11" s="42">
        <f t="shared" ref="T11:U11" si="48">T10+1700</f>
        <v>14900</v>
      </c>
      <c r="U11" s="42">
        <f t="shared" si="48"/>
        <v>12300</v>
      </c>
      <c r="V11" s="42">
        <f t="shared" ref="V11:W11" si="49">V10+1700</f>
        <v>11600</v>
      </c>
      <c r="W11" s="42">
        <f t="shared" si="49"/>
        <v>12300</v>
      </c>
      <c r="X11" s="42">
        <f t="shared" ref="X11:Y11" si="50">X10+1700</f>
        <v>11600</v>
      </c>
      <c r="Y11" s="42">
        <f t="shared" si="50"/>
        <v>12300</v>
      </c>
      <c r="Z11" s="42">
        <f t="shared" ref="Z11:AA11" si="51">Z10+1700</f>
        <v>11600</v>
      </c>
      <c r="AA11" s="42">
        <f t="shared" si="51"/>
        <v>12300</v>
      </c>
      <c r="AB11" s="42">
        <f t="shared" ref="AB11:AC11" si="52">AB10+1700</f>
        <v>11600</v>
      </c>
      <c r="AC11" s="42">
        <f t="shared" si="52"/>
        <v>12300</v>
      </c>
      <c r="AD11" s="42">
        <f t="shared" ref="AD11:AE11" si="53">AD10+1700</f>
        <v>11600</v>
      </c>
      <c r="AE11" s="42">
        <f t="shared" si="53"/>
        <v>12300</v>
      </c>
      <c r="AF11" s="42">
        <f t="shared" ref="AF11:AG11" si="54">AF10+1700</f>
        <v>13200</v>
      </c>
      <c r="AG11" s="42">
        <f t="shared" si="54"/>
        <v>12300</v>
      </c>
      <c r="AH11" s="42">
        <f t="shared" ref="AH11:AI11" si="55">AH10+1700</f>
        <v>13700</v>
      </c>
      <c r="AI11" s="42">
        <f t="shared" si="55"/>
        <v>15300</v>
      </c>
      <c r="AJ11" s="42">
        <f t="shared" ref="AJ11:AK11" si="56">AJ10+1700</f>
        <v>13700</v>
      </c>
      <c r="AK11" s="42">
        <f t="shared" si="56"/>
        <v>20100</v>
      </c>
      <c r="AL11" s="42">
        <f t="shared" ref="AL11:AR11" si="57">AL10+2250</f>
        <v>29500</v>
      </c>
      <c r="AM11" s="42">
        <f t="shared" si="57"/>
        <v>32000</v>
      </c>
      <c r="AN11" s="42">
        <f t="shared" si="57"/>
        <v>41500</v>
      </c>
      <c r="AO11" s="42">
        <f t="shared" si="57"/>
        <v>41500</v>
      </c>
      <c r="AP11" s="42">
        <f t="shared" si="57"/>
        <v>45000</v>
      </c>
      <c r="AQ11" s="42">
        <f t="shared" si="57"/>
        <v>34500</v>
      </c>
      <c r="AR11" s="42">
        <f t="shared" si="57"/>
        <v>32000</v>
      </c>
      <c r="AS11" s="42">
        <f t="shared" ref="AS11:AY11" si="58">AS10+1950</f>
        <v>25900</v>
      </c>
      <c r="AT11" s="42">
        <f t="shared" si="58"/>
        <v>23900</v>
      </c>
      <c r="AU11" s="42">
        <f t="shared" si="58"/>
        <v>27900</v>
      </c>
      <c r="AV11" s="42">
        <f t="shared" si="58"/>
        <v>29900</v>
      </c>
      <c r="AW11" s="42">
        <f t="shared" si="58"/>
        <v>28900</v>
      </c>
      <c r="AX11" s="42">
        <f t="shared" si="58"/>
        <v>30900</v>
      </c>
      <c r="AY11" s="42">
        <f t="shared" si="58"/>
        <v>34900</v>
      </c>
      <c r="AZ11" s="42">
        <f t="shared" ref="AZ11:BF11" si="59">AZ10+1950</f>
        <v>32900</v>
      </c>
      <c r="BA11" s="42">
        <f t="shared" si="59"/>
        <v>28900</v>
      </c>
      <c r="BB11" s="42">
        <f t="shared" ref="BB11" si="60">BB10+1950</f>
        <v>27400</v>
      </c>
      <c r="BC11" s="42">
        <f t="shared" si="59"/>
        <v>25900</v>
      </c>
      <c r="BD11" s="42">
        <f t="shared" si="59"/>
        <v>27400</v>
      </c>
      <c r="BE11" s="42">
        <f t="shared" si="59"/>
        <v>22400</v>
      </c>
      <c r="BF11" s="42">
        <f t="shared" si="59"/>
        <v>20900</v>
      </c>
    </row>
    <row r="12" spans="1:58"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row>
    <row r="13" spans="1:58" s="53" customFormat="1" x14ac:dyDescent="0.2">
      <c r="A13" s="88">
        <f>A7</f>
        <v>1</v>
      </c>
      <c r="B13" s="42">
        <f t="shared" ref="B13" si="61">B7+3000</f>
        <v>17700</v>
      </c>
      <c r="C13" s="42">
        <f t="shared" ref="C13" si="62">C7+3000</f>
        <v>13900</v>
      </c>
      <c r="D13" s="42">
        <f t="shared" ref="D13:E13" si="63">D7+3000</f>
        <v>18900</v>
      </c>
      <c r="E13" s="42">
        <f t="shared" si="63"/>
        <v>15300</v>
      </c>
      <c r="F13" s="42">
        <f t="shared" ref="F13:H13" si="64">F7+3000</f>
        <v>18900</v>
      </c>
      <c r="G13" s="42">
        <f t="shared" ref="G13" si="65">G7+3000</f>
        <v>19900</v>
      </c>
      <c r="H13" s="42">
        <f t="shared" si="64"/>
        <v>13900</v>
      </c>
      <c r="I13" s="42">
        <f t="shared" ref="I13" si="66">I7+2000</f>
        <v>13500</v>
      </c>
      <c r="J13" s="42">
        <f t="shared" ref="J13:AJ13" si="67">J7+2000</f>
        <v>14900</v>
      </c>
      <c r="K13" s="42">
        <f t="shared" ref="K13:L13" si="68">K7+2000</f>
        <v>13500</v>
      </c>
      <c r="L13" s="42">
        <f t="shared" si="68"/>
        <v>13500</v>
      </c>
      <c r="M13" s="42">
        <f t="shared" si="67"/>
        <v>12300</v>
      </c>
      <c r="N13" s="42">
        <f t="shared" si="67"/>
        <v>12300</v>
      </c>
      <c r="O13" s="42">
        <f t="shared" si="67"/>
        <v>12300</v>
      </c>
      <c r="P13" s="42">
        <f t="shared" ref="P13" si="69">P7+2000</f>
        <v>12300</v>
      </c>
      <c r="Q13" s="42">
        <f t="shared" si="67"/>
        <v>14200</v>
      </c>
      <c r="R13" s="42">
        <f t="shared" si="67"/>
        <v>13500</v>
      </c>
      <c r="S13" s="42">
        <f t="shared" ref="S13" si="70">S7+2000</f>
        <v>13500</v>
      </c>
      <c r="T13" s="42">
        <f t="shared" si="67"/>
        <v>14200</v>
      </c>
      <c r="U13" s="42">
        <f t="shared" si="67"/>
        <v>11600</v>
      </c>
      <c r="V13" s="42">
        <f t="shared" si="67"/>
        <v>10900</v>
      </c>
      <c r="W13" s="42">
        <f t="shared" si="67"/>
        <v>11600</v>
      </c>
      <c r="X13" s="42">
        <f t="shared" si="67"/>
        <v>10900</v>
      </c>
      <c r="Y13" s="42">
        <f t="shared" si="67"/>
        <v>11600</v>
      </c>
      <c r="Z13" s="42">
        <f t="shared" si="67"/>
        <v>10900</v>
      </c>
      <c r="AA13" s="42">
        <f t="shared" si="67"/>
        <v>11600</v>
      </c>
      <c r="AB13" s="42">
        <f t="shared" si="67"/>
        <v>10900</v>
      </c>
      <c r="AC13" s="42">
        <f t="shared" si="67"/>
        <v>11600</v>
      </c>
      <c r="AD13" s="42">
        <f t="shared" si="67"/>
        <v>10900</v>
      </c>
      <c r="AE13" s="42">
        <f t="shared" si="67"/>
        <v>11600</v>
      </c>
      <c r="AF13" s="42">
        <f t="shared" si="67"/>
        <v>12500</v>
      </c>
      <c r="AG13" s="42">
        <f t="shared" si="67"/>
        <v>11600</v>
      </c>
      <c r="AH13" s="42">
        <f t="shared" si="67"/>
        <v>13000</v>
      </c>
      <c r="AI13" s="42">
        <f t="shared" si="67"/>
        <v>14600</v>
      </c>
      <c r="AJ13" s="42">
        <f t="shared" si="67"/>
        <v>13000</v>
      </c>
      <c r="AK13" s="42">
        <f t="shared" ref="AK13" si="71">AK7+2000</f>
        <v>19400</v>
      </c>
      <c r="AL13" s="42">
        <f t="shared" ref="AL13:AY13" si="72">AL7+3000</f>
        <v>28250</v>
      </c>
      <c r="AM13" s="42">
        <f t="shared" si="72"/>
        <v>30750</v>
      </c>
      <c r="AN13" s="42">
        <f t="shared" si="72"/>
        <v>40250</v>
      </c>
      <c r="AO13" s="42">
        <f t="shared" si="72"/>
        <v>40250</v>
      </c>
      <c r="AP13" s="42">
        <f t="shared" si="72"/>
        <v>43750</v>
      </c>
      <c r="AQ13" s="42">
        <f t="shared" si="72"/>
        <v>33250</v>
      </c>
      <c r="AR13" s="42">
        <f t="shared" si="72"/>
        <v>30750</v>
      </c>
      <c r="AS13" s="42">
        <f t="shared" si="72"/>
        <v>24950</v>
      </c>
      <c r="AT13" s="42">
        <f t="shared" si="72"/>
        <v>22950</v>
      </c>
      <c r="AU13" s="42">
        <f t="shared" si="72"/>
        <v>26950</v>
      </c>
      <c r="AV13" s="42">
        <f t="shared" si="72"/>
        <v>28950</v>
      </c>
      <c r="AW13" s="42">
        <f t="shared" si="72"/>
        <v>27950</v>
      </c>
      <c r="AX13" s="42">
        <f t="shared" si="72"/>
        <v>29950</v>
      </c>
      <c r="AY13" s="42">
        <f t="shared" si="72"/>
        <v>33950</v>
      </c>
      <c r="AZ13" s="42">
        <f t="shared" ref="AZ13:BB13" si="73">AZ7+3000</f>
        <v>31950</v>
      </c>
      <c r="BA13" s="42">
        <f t="shared" si="73"/>
        <v>27950</v>
      </c>
      <c r="BB13" s="42">
        <f t="shared" si="73"/>
        <v>26450</v>
      </c>
      <c r="BC13" s="42">
        <f t="shared" ref="BC13:BD13" si="74">BC7+3000</f>
        <v>24950</v>
      </c>
      <c r="BD13" s="42">
        <f t="shared" si="74"/>
        <v>26450</v>
      </c>
      <c r="BE13" s="42">
        <f t="shared" ref="BE13:BF13" si="75">BE7+3000</f>
        <v>21450</v>
      </c>
      <c r="BF13" s="42">
        <f t="shared" si="75"/>
        <v>19950</v>
      </c>
    </row>
    <row r="14" spans="1:58" s="53" customFormat="1" x14ac:dyDescent="0.2">
      <c r="A14" s="88">
        <f>A8</f>
        <v>2</v>
      </c>
      <c r="B14" s="42">
        <f t="shared" ref="B14" si="76">B13+1700</f>
        <v>19400</v>
      </c>
      <c r="C14" s="42">
        <f t="shared" ref="C14" si="77">C13+1700</f>
        <v>15600</v>
      </c>
      <c r="D14" s="42">
        <f t="shared" ref="D14:E14" si="78">D13+1700</f>
        <v>20600</v>
      </c>
      <c r="E14" s="42">
        <f t="shared" si="78"/>
        <v>17000</v>
      </c>
      <c r="F14" s="42">
        <f t="shared" ref="F14:I14" si="79">F13+1700</f>
        <v>20600</v>
      </c>
      <c r="G14" s="42">
        <f t="shared" ref="G14" si="80">G13+1700</f>
        <v>21600</v>
      </c>
      <c r="H14" s="42">
        <f t="shared" ref="H14" si="81">H13+1700</f>
        <v>15600</v>
      </c>
      <c r="I14" s="42">
        <f t="shared" si="79"/>
        <v>15200</v>
      </c>
      <c r="J14" s="42">
        <f t="shared" ref="J14:M14" si="82">J13+1700</f>
        <v>16600</v>
      </c>
      <c r="K14" s="42">
        <f t="shared" ref="K14:L14" si="83">K13+1700</f>
        <v>15200</v>
      </c>
      <c r="L14" s="42">
        <f t="shared" si="83"/>
        <v>15200</v>
      </c>
      <c r="M14" s="42">
        <f t="shared" si="82"/>
        <v>14000</v>
      </c>
      <c r="N14" s="42">
        <f t="shared" ref="N14:P14" si="84">N13+1700</f>
        <v>14000</v>
      </c>
      <c r="O14" s="42">
        <f t="shared" si="84"/>
        <v>14000</v>
      </c>
      <c r="P14" s="42">
        <f t="shared" si="84"/>
        <v>14000</v>
      </c>
      <c r="Q14" s="42">
        <f t="shared" ref="Q14:S14" si="85">Q13+1700</f>
        <v>15900</v>
      </c>
      <c r="R14" s="42">
        <f t="shared" si="85"/>
        <v>15200</v>
      </c>
      <c r="S14" s="42">
        <f t="shared" si="85"/>
        <v>15200</v>
      </c>
      <c r="T14" s="42">
        <f t="shared" ref="T14:U14" si="86">T13+1700</f>
        <v>15900</v>
      </c>
      <c r="U14" s="42">
        <f t="shared" si="86"/>
        <v>13300</v>
      </c>
      <c r="V14" s="42">
        <f t="shared" ref="V14:W14" si="87">V13+1700</f>
        <v>12600</v>
      </c>
      <c r="W14" s="42">
        <f t="shared" si="87"/>
        <v>13300</v>
      </c>
      <c r="X14" s="42">
        <f t="shared" ref="X14:Y14" si="88">X13+1700</f>
        <v>12600</v>
      </c>
      <c r="Y14" s="42">
        <f t="shared" si="88"/>
        <v>13300</v>
      </c>
      <c r="Z14" s="42">
        <f t="shared" ref="Z14:AA14" si="89">Z13+1700</f>
        <v>12600</v>
      </c>
      <c r="AA14" s="42">
        <f t="shared" si="89"/>
        <v>13300</v>
      </c>
      <c r="AB14" s="42">
        <f t="shared" ref="AB14:AC14" si="90">AB13+1700</f>
        <v>12600</v>
      </c>
      <c r="AC14" s="42">
        <f t="shared" si="90"/>
        <v>13300</v>
      </c>
      <c r="AD14" s="42">
        <f t="shared" ref="AD14:AE14" si="91">AD13+1700</f>
        <v>12600</v>
      </c>
      <c r="AE14" s="42">
        <f t="shared" si="91"/>
        <v>13300</v>
      </c>
      <c r="AF14" s="42">
        <f t="shared" ref="AF14:AG14" si="92">AF13+1700</f>
        <v>14200</v>
      </c>
      <c r="AG14" s="42">
        <f t="shared" si="92"/>
        <v>13300</v>
      </c>
      <c r="AH14" s="42">
        <f t="shared" ref="AH14:AI14" si="93">AH13+1700</f>
        <v>14700</v>
      </c>
      <c r="AI14" s="42">
        <f t="shared" si="93"/>
        <v>16300</v>
      </c>
      <c r="AJ14" s="42">
        <f t="shared" ref="AJ14:AK14" si="94">AJ13+1700</f>
        <v>14700</v>
      </c>
      <c r="AK14" s="42">
        <f t="shared" si="94"/>
        <v>21100</v>
      </c>
      <c r="AL14" s="42">
        <f t="shared" ref="AL14:AR14" si="95">AL13+2250</f>
        <v>30500</v>
      </c>
      <c r="AM14" s="42">
        <f t="shared" si="95"/>
        <v>33000</v>
      </c>
      <c r="AN14" s="42">
        <f t="shared" si="95"/>
        <v>42500</v>
      </c>
      <c r="AO14" s="42">
        <f t="shared" si="95"/>
        <v>42500</v>
      </c>
      <c r="AP14" s="42">
        <f t="shared" si="95"/>
        <v>46000</v>
      </c>
      <c r="AQ14" s="42">
        <f t="shared" si="95"/>
        <v>35500</v>
      </c>
      <c r="AR14" s="42">
        <f t="shared" si="95"/>
        <v>33000</v>
      </c>
      <c r="AS14" s="42">
        <f t="shared" ref="AS14:AY14" si="96">AS13+1950</f>
        <v>26900</v>
      </c>
      <c r="AT14" s="42">
        <f t="shared" si="96"/>
        <v>24900</v>
      </c>
      <c r="AU14" s="42">
        <f t="shared" si="96"/>
        <v>28900</v>
      </c>
      <c r="AV14" s="42">
        <f t="shared" si="96"/>
        <v>30900</v>
      </c>
      <c r="AW14" s="42">
        <f t="shared" si="96"/>
        <v>29900</v>
      </c>
      <c r="AX14" s="42">
        <f t="shared" si="96"/>
        <v>31900</v>
      </c>
      <c r="AY14" s="42">
        <f t="shared" si="96"/>
        <v>35900</v>
      </c>
      <c r="AZ14" s="42">
        <f t="shared" ref="AZ14:BF14" si="97">AZ13+1950</f>
        <v>33900</v>
      </c>
      <c r="BA14" s="42">
        <f t="shared" si="97"/>
        <v>29900</v>
      </c>
      <c r="BB14" s="42">
        <f t="shared" ref="BB14" si="98">BB13+1950</f>
        <v>28400</v>
      </c>
      <c r="BC14" s="42">
        <f t="shared" si="97"/>
        <v>26900</v>
      </c>
      <c r="BD14" s="42">
        <f t="shared" si="97"/>
        <v>28400</v>
      </c>
      <c r="BE14" s="42">
        <f t="shared" si="97"/>
        <v>23400</v>
      </c>
      <c r="BF14" s="42">
        <f t="shared" si="97"/>
        <v>21900</v>
      </c>
    </row>
    <row r="15" spans="1:58"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row>
    <row r="16" spans="1:58" s="53" customFormat="1" x14ac:dyDescent="0.2">
      <c r="A16" s="88">
        <f>A7</f>
        <v>1</v>
      </c>
      <c r="B16" s="42">
        <f t="shared" ref="B16" si="99">B14</f>
        <v>19400</v>
      </c>
      <c r="C16" s="42">
        <f t="shared" ref="C16" si="100">C14</f>
        <v>15600</v>
      </c>
      <c r="D16" s="42">
        <f t="shared" ref="D16:E16" si="101">D14</f>
        <v>20600</v>
      </c>
      <c r="E16" s="42">
        <f t="shared" si="101"/>
        <v>17000</v>
      </c>
      <c r="F16" s="42">
        <f t="shared" ref="F16:I16" si="102">F14</f>
        <v>20600</v>
      </c>
      <c r="G16" s="42">
        <f t="shared" ref="G16" si="103">G14</f>
        <v>21600</v>
      </c>
      <c r="H16" s="42">
        <f t="shared" ref="H16" si="104">H14</f>
        <v>15600</v>
      </c>
      <c r="I16" s="42">
        <f t="shared" si="102"/>
        <v>15200</v>
      </c>
      <c r="J16" s="42">
        <f t="shared" ref="J16:M16" si="105">J14</f>
        <v>16600</v>
      </c>
      <c r="K16" s="42">
        <f t="shared" ref="K16:L16" si="106">K14</f>
        <v>15200</v>
      </c>
      <c r="L16" s="42">
        <f t="shared" si="106"/>
        <v>15200</v>
      </c>
      <c r="M16" s="42">
        <f t="shared" si="105"/>
        <v>14000</v>
      </c>
      <c r="N16" s="42">
        <f t="shared" ref="N16:P16" si="107">N14</f>
        <v>14000</v>
      </c>
      <c r="O16" s="42">
        <f t="shared" si="107"/>
        <v>14000</v>
      </c>
      <c r="P16" s="42">
        <f t="shared" si="107"/>
        <v>14000</v>
      </c>
      <c r="Q16" s="42">
        <f t="shared" ref="Q16:S16" si="108">Q14</f>
        <v>15900</v>
      </c>
      <c r="R16" s="42">
        <f t="shared" si="108"/>
        <v>15200</v>
      </c>
      <c r="S16" s="42">
        <f t="shared" si="108"/>
        <v>15200</v>
      </c>
      <c r="T16" s="42">
        <f t="shared" ref="T16:U16" si="109">T14</f>
        <v>15900</v>
      </c>
      <c r="U16" s="42">
        <f t="shared" si="109"/>
        <v>13300</v>
      </c>
      <c r="V16" s="42">
        <f t="shared" ref="V16:W16" si="110">V14</f>
        <v>12600</v>
      </c>
      <c r="W16" s="42">
        <f t="shared" si="110"/>
        <v>13300</v>
      </c>
      <c r="X16" s="42">
        <f t="shared" ref="X16:Y16" si="111">X14</f>
        <v>12600</v>
      </c>
      <c r="Y16" s="42">
        <f t="shared" si="111"/>
        <v>13300</v>
      </c>
      <c r="Z16" s="42">
        <f t="shared" ref="Z16:AA16" si="112">Z14</f>
        <v>12600</v>
      </c>
      <c r="AA16" s="42">
        <f t="shared" si="112"/>
        <v>13300</v>
      </c>
      <c r="AB16" s="42">
        <f t="shared" ref="AB16:AC16" si="113">AB14</f>
        <v>12600</v>
      </c>
      <c r="AC16" s="42">
        <f t="shared" si="113"/>
        <v>13300</v>
      </c>
      <c r="AD16" s="42">
        <f t="shared" ref="AD16:AE16" si="114">AD14</f>
        <v>12600</v>
      </c>
      <c r="AE16" s="42">
        <f t="shared" si="114"/>
        <v>13300</v>
      </c>
      <c r="AF16" s="42">
        <f t="shared" ref="AF16:AG16" si="115">AF14</f>
        <v>14200</v>
      </c>
      <c r="AG16" s="42">
        <f t="shared" si="115"/>
        <v>13300</v>
      </c>
      <c r="AH16" s="42">
        <f t="shared" ref="AH16:AI16" si="116">AH14</f>
        <v>14700</v>
      </c>
      <c r="AI16" s="42">
        <f t="shared" si="116"/>
        <v>16300</v>
      </c>
      <c r="AJ16" s="42">
        <f t="shared" ref="AJ16:AK16" si="117">AJ14</f>
        <v>14700</v>
      </c>
      <c r="AK16" s="42">
        <f t="shared" si="117"/>
        <v>21100</v>
      </c>
      <c r="AL16" s="42">
        <f t="shared" ref="AL16:AR16" si="118">AL7+5000</f>
        <v>30250</v>
      </c>
      <c r="AM16" s="42">
        <f t="shared" si="118"/>
        <v>32750</v>
      </c>
      <c r="AN16" s="42">
        <f t="shared" si="118"/>
        <v>42250</v>
      </c>
      <c r="AO16" s="42">
        <f t="shared" si="118"/>
        <v>42250</v>
      </c>
      <c r="AP16" s="42">
        <f t="shared" si="118"/>
        <v>45750</v>
      </c>
      <c r="AQ16" s="42">
        <f t="shared" si="118"/>
        <v>35250</v>
      </c>
      <c r="AR16" s="42">
        <f t="shared" si="118"/>
        <v>32750</v>
      </c>
      <c r="AS16" s="42">
        <f>AS7+4500</f>
        <v>26450</v>
      </c>
      <c r="AT16" s="42">
        <f>AT7+4500</f>
        <v>24450</v>
      </c>
      <c r="AU16" s="42">
        <f>AU7+4500</f>
        <v>28450</v>
      </c>
      <c r="AV16" s="42">
        <f>AV7+4500</f>
        <v>30450</v>
      </c>
      <c r="AW16" s="42">
        <f>AW7+4700</f>
        <v>29650</v>
      </c>
      <c r="AX16" s="42">
        <f>AX7+4700</f>
        <v>31650</v>
      </c>
      <c r="AY16" s="42">
        <f>AY7+4700</f>
        <v>35650</v>
      </c>
      <c r="AZ16" s="42">
        <f t="shared" ref="AZ16:BB16" si="119">AZ7+4700</f>
        <v>33650</v>
      </c>
      <c r="BA16" s="42">
        <f t="shared" si="119"/>
        <v>29650</v>
      </c>
      <c r="BB16" s="42">
        <f t="shared" si="119"/>
        <v>28150</v>
      </c>
      <c r="BC16" s="42">
        <f t="shared" ref="BC16:BD16" si="120">BC7+4700</f>
        <v>26650</v>
      </c>
      <c r="BD16" s="42">
        <f t="shared" si="120"/>
        <v>28150</v>
      </c>
      <c r="BE16" s="42">
        <f>BE7+4500</f>
        <v>22950</v>
      </c>
      <c r="BF16" s="42">
        <f>BF7+4500</f>
        <v>21450</v>
      </c>
    </row>
    <row r="17" spans="1:58" s="53" customFormat="1" x14ac:dyDescent="0.2">
      <c r="A17" s="88">
        <f>A8</f>
        <v>2</v>
      </c>
      <c r="B17" s="42">
        <f t="shared" ref="B17" si="121">B16+1700</f>
        <v>21100</v>
      </c>
      <c r="C17" s="42">
        <f t="shared" ref="C17" si="122">C16+1700</f>
        <v>17300</v>
      </c>
      <c r="D17" s="42">
        <f t="shared" ref="D17:E17" si="123">D16+1700</f>
        <v>22300</v>
      </c>
      <c r="E17" s="42">
        <f t="shared" si="123"/>
        <v>18700</v>
      </c>
      <c r="F17" s="42">
        <f t="shared" ref="F17:I17" si="124">F16+1700</f>
        <v>22300</v>
      </c>
      <c r="G17" s="42">
        <f t="shared" ref="G17" si="125">G16+1700</f>
        <v>23300</v>
      </c>
      <c r="H17" s="42">
        <f t="shared" ref="H17" si="126">H16+1700</f>
        <v>17300</v>
      </c>
      <c r="I17" s="42">
        <f t="shared" si="124"/>
        <v>16900</v>
      </c>
      <c r="J17" s="42">
        <f t="shared" ref="J17:M17" si="127">J16+1700</f>
        <v>18300</v>
      </c>
      <c r="K17" s="42">
        <f t="shared" ref="K17:L17" si="128">K16+1700</f>
        <v>16900</v>
      </c>
      <c r="L17" s="42">
        <f t="shared" si="128"/>
        <v>16900</v>
      </c>
      <c r="M17" s="42">
        <f t="shared" si="127"/>
        <v>15700</v>
      </c>
      <c r="N17" s="42">
        <f t="shared" ref="N17:P17" si="129">N16+1700</f>
        <v>15700</v>
      </c>
      <c r="O17" s="42">
        <f t="shared" si="129"/>
        <v>15700</v>
      </c>
      <c r="P17" s="42">
        <f t="shared" si="129"/>
        <v>15700</v>
      </c>
      <c r="Q17" s="42">
        <f t="shared" ref="Q17:S17" si="130">Q16+1700</f>
        <v>17600</v>
      </c>
      <c r="R17" s="42">
        <f t="shared" si="130"/>
        <v>16900</v>
      </c>
      <c r="S17" s="42">
        <f t="shared" si="130"/>
        <v>16900</v>
      </c>
      <c r="T17" s="42">
        <f t="shared" ref="T17:U17" si="131">T16+1700</f>
        <v>17600</v>
      </c>
      <c r="U17" s="42">
        <f t="shared" si="131"/>
        <v>15000</v>
      </c>
      <c r="V17" s="42">
        <f t="shared" ref="V17:W17" si="132">V16+1700</f>
        <v>14300</v>
      </c>
      <c r="W17" s="42">
        <f t="shared" si="132"/>
        <v>15000</v>
      </c>
      <c r="X17" s="42">
        <f t="shared" ref="X17:Y17" si="133">X16+1700</f>
        <v>14300</v>
      </c>
      <c r="Y17" s="42">
        <f t="shared" si="133"/>
        <v>15000</v>
      </c>
      <c r="Z17" s="42">
        <f t="shared" ref="Z17:AA17" si="134">Z16+1700</f>
        <v>14300</v>
      </c>
      <c r="AA17" s="42">
        <f t="shared" si="134"/>
        <v>15000</v>
      </c>
      <c r="AB17" s="42">
        <f t="shared" ref="AB17:AC17" si="135">AB16+1700</f>
        <v>14300</v>
      </c>
      <c r="AC17" s="42">
        <f t="shared" si="135"/>
        <v>15000</v>
      </c>
      <c r="AD17" s="42">
        <f t="shared" ref="AD17:AE17" si="136">AD16+1700</f>
        <v>14300</v>
      </c>
      <c r="AE17" s="42">
        <f t="shared" si="136"/>
        <v>15000</v>
      </c>
      <c r="AF17" s="42">
        <f t="shared" ref="AF17:AG17" si="137">AF16+1700</f>
        <v>15900</v>
      </c>
      <c r="AG17" s="42">
        <f t="shared" si="137"/>
        <v>15000</v>
      </c>
      <c r="AH17" s="42">
        <f t="shared" ref="AH17:AI17" si="138">AH16+1700</f>
        <v>16400</v>
      </c>
      <c r="AI17" s="42">
        <f t="shared" si="138"/>
        <v>18000</v>
      </c>
      <c r="AJ17" s="42">
        <f t="shared" ref="AJ17:AK17" si="139">AJ16+1700</f>
        <v>16400</v>
      </c>
      <c r="AK17" s="42">
        <f t="shared" si="139"/>
        <v>22800</v>
      </c>
      <c r="AL17" s="42">
        <f t="shared" ref="AL17:AR17" si="140">AL16+2250</f>
        <v>32500</v>
      </c>
      <c r="AM17" s="42">
        <f t="shared" si="140"/>
        <v>35000</v>
      </c>
      <c r="AN17" s="42">
        <f t="shared" si="140"/>
        <v>44500</v>
      </c>
      <c r="AO17" s="42">
        <f t="shared" si="140"/>
        <v>44500</v>
      </c>
      <c r="AP17" s="42">
        <f t="shared" si="140"/>
        <v>48000</v>
      </c>
      <c r="AQ17" s="42">
        <f t="shared" si="140"/>
        <v>37500</v>
      </c>
      <c r="AR17" s="42">
        <f t="shared" si="140"/>
        <v>35000</v>
      </c>
      <c r="AS17" s="42">
        <f t="shared" ref="AS17:AY17" si="141">AS16+1950</f>
        <v>28400</v>
      </c>
      <c r="AT17" s="42">
        <f t="shared" si="141"/>
        <v>26400</v>
      </c>
      <c r="AU17" s="42">
        <f t="shared" si="141"/>
        <v>30400</v>
      </c>
      <c r="AV17" s="42">
        <f t="shared" si="141"/>
        <v>32400</v>
      </c>
      <c r="AW17" s="42">
        <f t="shared" si="141"/>
        <v>31600</v>
      </c>
      <c r="AX17" s="42">
        <f t="shared" si="141"/>
        <v>33600</v>
      </c>
      <c r="AY17" s="42">
        <f t="shared" si="141"/>
        <v>37600</v>
      </c>
      <c r="AZ17" s="42">
        <f t="shared" ref="AZ17:BF17" si="142">AZ16+1950</f>
        <v>35600</v>
      </c>
      <c r="BA17" s="42">
        <f t="shared" si="142"/>
        <v>31600</v>
      </c>
      <c r="BB17" s="42">
        <f t="shared" ref="BB17" si="143">BB16+1950</f>
        <v>30100</v>
      </c>
      <c r="BC17" s="42">
        <f t="shared" si="142"/>
        <v>28600</v>
      </c>
      <c r="BD17" s="42">
        <f t="shared" si="142"/>
        <v>30100</v>
      </c>
      <c r="BE17" s="42">
        <f t="shared" si="142"/>
        <v>24900</v>
      </c>
      <c r="BF17" s="42">
        <f t="shared" si="142"/>
        <v>23400</v>
      </c>
    </row>
    <row r="18" spans="1:58"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row>
    <row r="19" spans="1:58" s="53" customFormat="1" x14ac:dyDescent="0.2">
      <c r="A19" s="88">
        <f>A7</f>
        <v>1</v>
      </c>
      <c r="B19" s="42">
        <f t="shared" ref="B19" si="144">B7+25000</f>
        <v>39700</v>
      </c>
      <c r="C19" s="42">
        <f t="shared" ref="C19" si="145">C7+25000</f>
        <v>35900</v>
      </c>
      <c r="D19" s="42">
        <f t="shared" ref="D19:E19" si="146">D7+25000</f>
        <v>40900</v>
      </c>
      <c r="E19" s="42">
        <f t="shared" si="146"/>
        <v>37300</v>
      </c>
      <c r="F19" s="42">
        <f t="shared" ref="F19:H19" si="147">F7+25000</f>
        <v>40900</v>
      </c>
      <c r="G19" s="42">
        <f t="shared" ref="G19" si="148">G7+25000</f>
        <v>41900</v>
      </c>
      <c r="H19" s="42">
        <f t="shared" si="147"/>
        <v>35900</v>
      </c>
      <c r="I19" s="42">
        <f t="shared" ref="I19" si="149">I7+20000</f>
        <v>31500</v>
      </c>
      <c r="J19" s="42">
        <f t="shared" ref="J19:AD19" si="150">J7+20000</f>
        <v>32900</v>
      </c>
      <c r="K19" s="42">
        <f t="shared" ref="K19:L19" si="151">K7+20000</f>
        <v>31500</v>
      </c>
      <c r="L19" s="42">
        <f t="shared" si="151"/>
        <v>31500</v>
      </c>
      <c r="M19" s="42">
        <f t="shared" si="150"/>
        <v>30300</v>
      </c>
      <c r="N19" s="42">
        <f t="shared" si="150"/>
        <v>30300</v>
      </c>
      <c r="O19" s="42">
        <f t="shared" si="150"/>
        <v>30300</v>
      </c>
      <c r="P19" s="42">
        <f t="shared" ref="P19" si="152">P7+20000</f>
        <v>30300</v>
      </c>
      <c r="Q19" s="42">
        <f t="shared" si="150"/>
        <v>32200</v>
      </c>
      <c r="R19" s="42">
        <f t="shared" si="150"/>
        <v>31500</v>
      </c>
      <c r="S19" s="42">
        <f t="shared" ref="S19" si="153">S7+20000</f>
        <v>31500</v>
      </c>
      <c r="T19" s="42">
        <f t="shared" si="150"/>
        <v>32200</v>
      </c>
      <c r="U19" s="42">
        <f t="shared" si="150"/>
        <v>29600</v>
      </c>
      <c r="V19" s="42">
        <f t="shared" si="150"/>
        <v>28900</v>
      </c>
      <c r="W19" s="42">
        <f t="shared" si="150"/>
        <v>29600</v>
      </c>
      <c r="X19" s="42">
        <f t="shared" si="150"/>
        <v>28900</v>
      </c>
      <c r="Y19" s="42">
        <f t="shared" si="150"/>
        <v>29600</v>
      </c>
      <c r="Z19" s="42">
        <f t="shared" si="150"/>
        <v>28900</v>
      </c>
      <c r="AA19" s="42">
        <f t="shared" si="150"/>
        <v>29600</v>
      </c>
      <c r="AB19" s="42">
        <f t="shared" si="150"/>
        <v>28900</v>
      </c>
      <c r="AC19" s="42">
        <f t="shared" si="150"/>
        <v>29600</v>
      </c>
      <c r="AD19" s="42">
        <f t="shared" si="150"/>
        <v>28900</v>
      </c>
      <c r="AE19" s="42">
        <f t="shared" ref="AE19:AJ19" si="154">AE7+25000</f>
        <v>34600</v>
      </c>
      <c r="AF19" s="42">
        <f t="shared" si="154"/>
        <v>35500</v>
      </c>
      <c r="AG19" s="42">
        <f t="shared" si="154"/>
        <v>34600</v>
      </c>
      <c r="AH19" s="42">
        <f t="shared" si="154"/>
        <v>36000</v>
      </c>
      <c r="AI19" s="42">
        <f t="shared" si="154"/>
        <v>37600</v>
      </c>
      <c r="AJ19" s="42">
        <f t="shared" si="154"/>
        <v>36000</v>
      </c>
      <c r="AK19" s="42">
        <f t="shared" ref="AK19:AL19" si="155">AK7+25000</f>
        <v>42400</v>
      </c>
      <c r="AL19" s="42">
        <f t="shared" si="155"/>
        <v>50250</v>
      </c>
      <c r="AM19" s="42">
        <f t="shared" ref="AM19:AN19" si="156">AM7+25000</f>
        <v>52750</v>
      </c>
      <c r="AN19" s="42">
        <f t="shared" si="156"/>
        <v>62250</v>
      </c>
      <c r="AO19" s="42">
        <f t="shared" ref="AO19:AP19" si="157">AO7+25000</f>
        <v>62250</v>
      </c>
      <c r="AP19" s="42">
        <f t="shared" si="157"/>
        <v>65750</v>
      </c>
      <c r="AQ19" s="42">
        <f t="shared" ref="AQ19:AR19" si="158">AQ7+25000</f>
        <v>55250</v>
      </c>
      <c r="AR19" s="42">
        <f t="shared" si="158"/>
        <v>52750</v>
      </c>
      <c r="AS19" s="42">
        <f>AS7+20000</f>
        <v>41950</v>
      </c>
      <c r="AT19" s="42">
        <f>AT7+20000</f>
        <v>39950</v>
      </c>
      <c r="AU19" s="42">
        <f>AU7+20000</f>
        <v>43950</v>
      </c>
      <c r="AV19" s="42">
        <f>AV7+20000</f>
        <v>45950</v>
      </c>
      <c r="AW19" s="42">
        <f>AW7+25000</f>
        <v>49950</v>
      </c>
      <c r="AX19" s="42">
        <f>AX7+25000</f>
        <v>51950</v>
      </c>
      <c r="AY19" s="42">
        <f>AY7+25000</f>
        <v>55950</v>
      </c>
      <c r="AZ19" s="42">
        <f t="shared" ref="AZ19:BB19" si="159">AZ7+25000</f>
        <v>53950</v>
      </c>
      <c r="BA19" s="42">
        <f t="shared" si="159"/>
        <v>49950</v>
      </c>
      <c r="BB19" s="42">
        <f t="shared" si="159"/>
        <v>48450</v>
      </c>
      <c r="BC19" s="42">
        <f t="shared" ref="BC19:BD19" si="160">BC7+25000</f>
        <v>46950</v>
      </c>
      <c r="BD19" s="42">
        <f t="shared" si="160"/>
        <v>48450</v>
      </c>
      <c r="BE19" s="42">
        <f>BE7+20000</f>
        <v>38450</v>
      </c>
      <c r="BF19" s="42">
        <f>BF7+20000</f>
        <v>36950</v>
      </c>
    </row>
    <row r="20" spans="1:58" s="53" customFormat="1" x14ac:dyDescent="0.2">
      <c r="A20" s="88">
        <f>A8</f>
        <v>2</v>
      </c>
      <c r="B20" s="42">
        <f t="shared" ref="B20" si="161">B19+1700</f>
        <v>41400</v>
      </c>
      <c r="C20" s="42">
        <f t="shared" ref="C20" si="162">C19+1700</f>
        <v>37600</v>
      </c>
      <c r="D20" s="42">
        <f t="shared" ref="D20:E20" si="163">D19+1700</f>
        <v>42600</v>
      </c>
      <c r="E20" s="42">
        <f t="shared" si="163"/>
        <v>39000</v>
      </c>
      <c r="F20" s="42">
        <f t="shared" ref="F20:I20" si="164">F19+1700</f>
        <v>42600</v>
      </c>
      <c r="G20" s="42">
        <f t="shared" ref="G20" si="165">G19+1700</f>
        <v>43600</v>
      </c>
      <c r="H20" s="42">
        <f t="shared" ref="H20" si="166">H19+1700</f>
        <v>37600</v>
      </c>
      <c r="I20" s="42">
        <f t="shared" si="164"/>
        <v>33200</v>
      </c>
      <c r="J20" s="42">
        <f t="shared" ref="J20:M20" si="167">J19+1700</f>
        <v>34600</v>
      </c>
      <c r="K20" s="42">
        <f t="shared" ref="K20:L20" si="168">K19+1700</f>
        <v>33200</v>
      </c>
      <c r="L20" s="42">
        <f t="shared" si="168"/>
        <v>33200</v>
      </c>
      <c r="M20" s="42">
        <f t="shared" si="167"/>
        <v>32000</v>
      </c>
      <c r="N20" s="42">
        <f t="shared" ref="N20:P20" si="169">N19+1700</f>
        <v>32000</v>
      </c>
      <c r="O20" s="42">
        <f t="shared" si="169"/>
        <v>32000</v>
      </c>
      <c r="P20" s="42">
        <f t="shared" si="169"/>
        <v>32000</v>
      </c>
      <c r="Q20" s="42">
        <f t="shared" ref="Q20:S20" si="170">Q19+1700</f>
        <v>33900</v>
      </c>
      <c r="R20" s="42">
        <f t="shared" si="170"/>
        <v>33200</v>
      </c>
      <c r="S20" s="42">
        <f t="shared" si="170"/>
        <v>33200</v>
      </c>
      <c r="T20" s="42">
        <f t="shared" ref="T20:U20" si="171">T19+1700</f>
        <v>33900</v>
      </c>
      <c r="U20" s="42">
        <f t="shared" si="171"/>
        <v>31300</v>
      </c>
      <c r="V20" s="42">
        <f t="shared" ref="V20:W20" si="172">V19+1700</f>
        <v>30600</v>
      </c>
      <c r="W20" s="42">
        <f t="shared" si="172"/>
        <v>31300</v>
      </c>
      <c r="X20" s="42">
        <f t="shared" ref="X20:Y20" si="173">X19+1700</f>
        <v>30600</v>
      </c>
      <c r="Y20" s="42">
        <f t="shared" si="173"/>
        <v>31300</v>
      </c>
      <c r="Z20" s="42">
        <f t="shared" ref="Z20:AA20" si="174">Z19+1700</f>
        <v>30600</v>
      </c>
      <c r="AA20" s="42">
        <f t="shared" si="174"/>
        <v>31300</v>
      </c>
      <c r="AB20" s="42">
        <f t="shared" ref="AB20:AC20" si="175">AB19+1700</f>
        <v>30600</v>
      </c>
      <c r="AC20" s="42">
        <f t="shared" si="175"/>
        <v>31300</v>
      </c>
      <c r="AD20" s="42">
        <f t="shared" ref="AD20:AE20" si="176">AD19+1700</f>
        <v>30600</v>
      </c>
      <c r="AE20" s="42">
        <f t="shared" si="176"/>
        <v>36300</v>
      </c>
      <c r="AF20" s="42">
        <f t="shared" ref="AF20:AG20" si="177">AF19+1700</f>
        <v>37200</v>
      </c>
      <c r="AG20" s="42">
        <f t="shared" si="177"/>
        <v>36300</v>
      </c>
      <c r="AH20" s="42">
        <f t="shared" ref="AH20:AI20" si="178">AH19+1700</f>
        <v>37700</v>
      </c>
      <c r="AI20" s="42">
        <f t="shared" si="178"/>
        <v>39300</v>
      </c>
      <c r="AJ20" s="42">
        <f t="shared" ref="AJ20:AK20" si="179">AJ19+1700</f>
        <v>37700</v>
      </c>
      <c r="AK20" s="42">
        <f t="shared" si="179"/>
        <v>44100</v>
      </c>
      <c r="AL20" s="42">
        <f t="shared" ref="AL20:AR20" si="180">AL19+2250</f>
        <v>52500</v>
      </c>
      <c r="AM20" s="42">
        <f t="shared" si="180"/>
        <v>55000</v>
      </c>
      <c r="AN20" s="42">
        <f t="shared" si="180"/>
        <v>64500</v>
      </c>
      <c r="AO20" s="42">
        <f t="shared" si="180"/>
        <v>64500</v>
      </c>
      <c r="AP20" s="42">
        <f t="shared" si="180"/>
        <v>68000</v>
      </c>
      <c r="AQ20" s="42">
        <f t="shared" si="180"/>
        <v>57500</v>
      </c>
      <c r="AR20" s="42">
        <f t="shared" si="180"/>
        <v>55000</v>
      </c>
      <c r="AS20" s="42">
        <f t="shared" ref="AS20:AY20" si="181">AS19+1950</f>
        <v>43900</v>
      </c>
      <c r="AT20" s="42">
        <f t="shared" si="181"/>
        <v>41900</v>
      </c>
      <c r="AU20" s="42">
        <f t="shared" si="181"/>
        <v>45900</v>
      </c>
      <c r="AV20" s="42">
        <f t="shared" si="181"/>
        <v>47900</v>
      </c>
      <c r="AW20" s="42">
        <f t="shared" si="181"/>
        <v>51900</v>
      </c>
      <c r="AX20" s="42">
        <f t="shared" si="181"/>
        <v>53900</v>
      </c>
      <c r="AY20" s="42">
        <f t="shared" si="181"/>
        <v>57900</v>
      </c>
      <c r="AZ20" s="42">
        <f t="shared" ref="AZ20:BF20" si="182">AZ19+1950</f>
        <v>55900</v>
      </c>
      <c r="BA20" s="42">
        <f t="shared" si="182"/>
        <v>51900</v>
      </c>
      <c r="BB20" s="42">
        <f t="shared" ref="BB20" si="183">BB19+1950</f>
        <v>50400</v>
      </c>
      <c r="BC20" s="42">
        <f t="shared" si="182"/>
        <v>48900</v>
      </c>
      <c r="BD20" s="42">
        <f t="shared" si="182"/>
        <v>50400</v>
      </c>
      <c r="BE20" s="42">
        <f t="shared" si="182"/>
        <v>40400</v>
      </c>
      <c r="BF20" s="42">
        <f t="shared" si="182"/>
        <v>38900</v>
      </c>
    </row>
    <row r="21" spans="1:58"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row>
    <row r="22" spans="1:58" s="53" customFormat="1" x14ac:dyDescent="0.2">
      <c r="A22" s="88" t="s">
        <v>88</v>
      </c>
      <c r="B22" s="42">
        <f t="shared" ref="B22" si="184">B8+45000</f>
        <v>61400</v>
      </c>
      <c r="C22" s="42">
        <f t="shared" ref="C22" si="185">C8+45000</f>
        <v>57600</v>
      </c>
      <c r="D22" s="42">
        <f t="shared" ref="D22:E22" si="186">D8+45000</f>
        <v>62600</v>
      </c>
      <c r="E22" s="42">
        <f t="shared" si="186"/>
        <v>59000</v>
      </c>
      <c r="F22" s="42">
        <f t="shared" ref="F22:I22" si="187">F8+45000</f>
        <v>62600</v>
      </c>
      <c r="G22" s="42">
        <f t="shared" ref="G22" si="188">G8+45000</f>
        <v>63600</v>
      </c>
      <c r="H22" s="42">
        <f t="shared" ref="H22" si="189">H8+45000</f>
        <v>57600</v>
      </c>
      <c r="I22" s="42">
        <f t="shared" si="187"/>
        <v>58200</v>
      </c>
      <c r="J22" s="42">
        <f t="shared" ref="J22:M22" si="190">J8+45000</f>
        <v>59600</v>
      </c>
      <c r="K22" s="42">
        <f t="shared" ref="K22:L22" si="191">K8+45000</f>
        <v>58200</v>
      </c>
      <c r="L22" s="42">
        <f t="shared" si="191"/>
        <v>58200</v>
      </c>
      <c r="M22" s="42">
        <f t="shared" si="190"/>
        <v>57000</v>
      </c>
      <c r="N22" s="42">
        <f t="shared" ref="N22:P22" si="192">N8+45000</f>
        <v>57000</v>
      </c>
      <c r="O22" s="42">
        <f t="shared" si="192"/>
        <v>57000</v>
      </c>
      <c r="P22" s="42">
        <f t="shared" si="192"/>
        <v>57000</v>
      </c>
      <c r="Q22" s="42">
        <f t="shared" ref="Q22:S22" si="193">Q8+45000</f>
        <v>58900</v>
      </c>
      <c r="R22" s="42">
        <f t="shared" si="193"/>
        <v>58200</v>
      </c>
      <c r="S22" s="42">
        <f t="shared" si="193"/>
        <v>58200</v>
      </c>
      <c r="T22" s="42">
        <f t="shared" ref="T22:U22" si="194">T8+45000</f>
        <v>58900</v>
      </c>
      <c r="U22" s="42">
        <f t="shared" si="194"/>
        <v>56300</v>
      </c>
      <c r="V22" s="42">
        <f t="shared" ref="V22:W22" si="195">V8+45000</f>
        <v>55600</v>
      </c>
      <c r="W22" s="42">
        <f t="shared" si="195"/>
        <v>56300</v>
      </c>
      <c r="X22" s="42">
        <f t="shared" ref="X22:Y22" si="196">X8+45000</f>
        <v>55600</v>
      </c>
      <c r="Y22" s="42">
        <f t="shared" si="196"/>
        <v>56300</v>
      </c>
      <c r="Z22" s="42">
        <f t="shared" ref="Z22:AA22" si="197">Z8+45000</f>
        <v>55600</v>
      </c>
      <c r="AA22" s="42">
        <f t="shared" si="197"/>
        <v>56300</v>
      </c>
      <c r="AB22" s="42">
        <f t="shared" ref="AB22:AC22" si="198">AB8+45000</f>
        <v>55600</v>
      </c>
      <c r="AC22" s="42">
        <f t="shared" si="198"/>
        <v>56300</v>
      </c>
      <c r="AD22" s="42">
        <f t="shared" ref="AD22" si="199">AD8+45000</f>
        <v>55600</v>
      </c>
      <c r="AE22" s="42">
        <f t="shared" ref="AE22:AJ22" si="200">AE8+55000</f>
        <v>66300</v>
      </c>
      <c r="AF22" s="42">
        <f t="shared" si="200"/>
        <v>67200</v>
      </c>
      <c r="AG22" s="42">
        <f t="shared" si="200"/>
        <v>66300</v>
      </c>
      <c r="AH22" s="42">
        <f t="shared" si="200"/>
        <v>67700</v>
      </c>
      <c r="AI22" s="42">
        <f t="shared" si="200"/>
        <v>69300</v>
      </c>
      <c r="AJ22" s="42">
        <f t="shared" si="200"/>
        <v>67700</v>
      </c>
      <c r="AK22" s="42">
        <f t="shared" ref="AK22" si="201">AK8+55000</f>
        <v>74100</v>
      </c>
      <c r="AL22" s="42">
        <f t="shared" ref="AL22:AR22" si="202">AL8+80000</f>
        <v>107500</v>
      </c>
      <c r="AM22" s="42">
        <f t="shared" si="202"/>
        <v>110000</v>
      </c>
      <c r="AN22" s="42">
        <f t="shared" si="202"/>
        <v>119500</v>
      </c>
      <c r="AO22" s="42">
        <f t="shared" si="202"/>
        <v>119500</v>
      </c>
      <c r="AP22" s="42">
        <f t="shared" si="202"/>
        <v>123000</v>
      </c>
      <c r="AQ22" s="42">
        <f t="shared" si="202"/>
        <v>112500</v>
      </c>
      <c r="AR22" s="42">
        <f t="shared" si="202"/>
        <v>110000</v>
      </c>
      <c r="AS22" s="42">
        <f>AS8+55000</f>
        <v>78900</v>
      </c>
      <c r="AT22" s="42">
        <f>AT8+55000</f>
        <v>76900</v>
      </c>
      <c r="AU22" s="42">
        <f>AU8+55000</f>
        <v>80900</v>
      </c>
      <c r="AV22" s="42">
        <f>AV8+55000</f>
        <v>82900</v>
      </c>
      <c r="AW22" s="42">
        <f>AW8+65000</f>
        <v>91900</v>
      </c>
      <c r="AX22" s="42">
        <f>AX8+65000</f>
        <v>93900</v>
      </c>
      <c r="AY22" s="42">
        <f>AY8+65000</f>
        <v>97900</v>
      </c>
      <c r="AZ22" s="42">
        <f t="shared" ref="AZ22:BB22" si="203">AZ8+65000</f>
        <v>95900</v>
      </c>
      <c r="BA22" s="42">
        <f t="shared" si="203"/>
        <v>91900</v>
      </c>
      <c r="BB22" s="42">
        <f t="shared" si="203"/>
        <v>90400</v>
      </c>
      <c r="BC22" s="42">
        <f t="shared" ref="BC22:BD22" si="204">BC8+65000</f>
        <v>88900</v>
      </c>
      <c r="BD22" s="42">
        <f t="shared" si="204"/>
        <v>90400</v>
      </c>
      <c r="BE22" s="42">
        <f>BE8+55000</f>
        <v>75400</v>
      </c>
      <c r="BF22" s="42">
        <f>BF8+55000</f>
        <v>73900</v>
      </c>
    </row>
    <row r="23" spans="1:58" s="53" customFormat="1" x14ac:dyDescent="0.2">
      <c r="A23" s="178" t="s">
        <v>223</v>
      </c>
    </row>
    <row r="24" spans="1:58" s="50" customFormat="1" ht="12.75" hidden="1" thickBot="1" x14ac:dyDescent="0.25">
      <c r="A24" s="163" t="s">
        <v>182</v>
      </c>
    </row>
    <row r="25" spans="1:58" s="50" customFormat="1" ht="12.75" hidden="1" x14ac:dyDescent="0.2">
      <c r="A25" s="161" t="s">
        <v>181</v>
      </c>
    </row>
    <row r="26" spans="1:58" s="50" customFormat="1" hidden="1" x14ac:dyDescent="0.2">
      <c r="A26" s="48"/>
    </row>
    <row r="27" spans="1:58" s="50" customFormat="1" hidden="1" x14ac:dyDescent="0.2">
      <c r="A27" s="164" t="s">
        <v>183</v>
      </c>
    </row>
    <row r="28" spans="1:58" ht="9.6" hidden="1" customHeight="1" x14ac:dyDescent="0.2">
      <c r="A28" s="162" t="s">
        <v>184</v>
      </c>
    </row>
    <row r="29" spans="1:58" hidden="1" x14ac:dyDescent="0.2">
      <c r="A29" s="164" t="s">
        <v>185</v>
      </c>
    </row>
    <row r="31" spans="1:58" x14ac:dyDescent="0.2">
      <c r="A31" s="45"/>
    </row>
    <row r="32" spans="1:58"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thickBot="1" x14ac:dyDescent="0.25">
      <c r="A38" s="159" t="s">
        <v>162</v>
      </c>
    </row>
    <row r="39" spans="1:1" ht="11.45" customHeight="1" thickBot="1" x14ac:dyDescent="0.25">
      <c r="A39" s="99" t="s">
        <v>70</v>
      </c>
    </row>
    <row r="40" spans="1:1" ht="171" customHeight="1" thickBot="1" x14ac:dyDescent="0.25">
      <c r="A40" s="167" t="s">
        <v>290</v>
      </c>
    </row>
    <row r="42" spans="1:1" ht="188.45" customHeight="1" x14ac:dyDescent="0.2">
      <c r="A42" s="171"/>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13" t="s">
        <v>82</v>
      </c>
    </row>
    <row r="2" spans="1:3" s="51" customFormat="1" x14ac:dyDescent="0.2">
      <c r="A2" s="213"/>
    </row>
    <row r="3" spans="1:3" s="51" customFormat="1" x14ac:dyDescent="0.2">
      <c r="A3" s="97" t="s">
        <v>91</v>
      </c>
    </row>
    <row r="4" spans="1:3" s="52" customFormat="1" ht="21" customHeight="1" x14ac:dyDescent="0.2">
      <c r="A4" s="98" t="s">
        <v>64</v>
      </c>
      <c r="B4" s="135" t="e">
        <f>'C завтраками| Bed and breakfast'!#REF!</f>
        <v>#REF!</v>
      </c>
      <c r="C4" s="135" t="e">
        <f>'C завтраками| Bed and breakfast'!#REF!</f>
        <v>#REF!</v>
      </c>
    </row>
    <row r="5" spans="1:3" s="53" customFormat="1" ht="22.5" customHeight="1" x14ac:dyDescent="0.2">
      <c r="A5" s="98"/>
      <c r="B5" s="135" t="e">
        <f>'C завтраками| Bed and breakfast'!#REF!</f>
        <v>#REF!</v>
      </c>
      <c r="C5" s="135"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5" t="e">
        <f t="shared" ref="B21:C21" si="0">B4</f>
        <v>#REF!</v>
      </c>
      <c r="C21" s="135" t="e">
        <f t="shared" si="0"/>
        <v>#REF!</v>
      </c>
    </row>
    <row r="22" spans="1:3" ht="17.25" customHeight="1" x14ac:dyDescent="0.2">
      <c r="A22" s="90" t="s">
        <v>64</v>
      </c>
      <c r="B22" s="135" t="e">
        <f t="shared" ref="B22:C22" si="1">B5</f>
        <v>#REF!</v>
      </c>
      <c r="C22" s="135"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3" t="s">
        <v>182</v>
      </c>
    </row>
    <row r="39" spans="1:3" s="50" customFormat="1" ht="12.75" hidden="1" x14ac:dyDescent="0.2">
      <c r="A39" s="161" t="s">
        <v>181</v>
      </c>
    </row>
    <row r="40" spans="1:3" s="50" customFormat="1" hidden="1" x14ac:dyDescent="0.2">
      <c r="A40" s="48"/>
    </row>
    <row r="41" spans="1:3" s="50" customFormat="1" hidden="1" x14ac:dyDescent="0.2">
      <c r="A41" s="164" t="s">
        <v>183</v>
      </c>
    </row>
    <row r="42" spans="1:3" ht="25.5" hidden="1" x14ac:dyDescent="0.2">
      <c r="A42" s="162" t="s">
        <v>184</v>
      </c>
    </row>
    <row r="43" spans="1:3" hidden="1" x14ac:dyDescent="0.2">
      <c r="A43" s="164" t="s">
        <v>185</v>
      </c>
    </row>
    <row r="44" spans="1:3" x14ac:dyDescent="0.2">
      <c r="A44" s="165"/>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x14ac:dyDescent="0.2">
      <c r="A53" s="99" t="s">
        <v>70</v>
      </c>
    </row>
    <row r="54" spans="1:1" ht="72" x14ac:dyDescent="0.2">
      <c r="A54" s="112" t="s">
        <v>103</v>
      </c>
    </row>
    <row r="56" spans="1:1" x14ac:dyDescent="0.2">
      <c r="A56" s="124" t="s">
        <v>71</v>
      </c>
    </row>
    <row r="57" spans="1:1" x14ac:dyDescent="0.2">
      <c r="A57" s="172" t="s">
        <v>198</v>
      </c>
    </row>
    <row r="58" spans="1:1" x14ac:dyDescent="0.2">
      <c r="A58" s="173" t="s">
        <v>199</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90" zoomScaleNormal="90" workbookViewId="0">
      <pane xSplit="1" topLeftCell="B1" activePane="topRight" state="frozen"/>
      <selection pane="topRight" activeCell="A53" sqref="A53"/>
    </sheetView>
  </sheetViews>
  <sheetFormatPr defaultColWidth="9" defaultRowHeight="12" x14ac:dyDescent="0.2"/>
  <cols>
    <col min="1" max="1" width="84.5703125" style="48" customWidth="1"/>
    <col min="2" max="2" width="9" style="193"/>
    <col min="3" max="16384" width="9" style="48"/>
  </cols>
  <sheetData>
    <row r="1" spans="1:13" s="51" customFormat="1" ht="12" customHeight="1" x14ac:dyDescent="0.2">
      <c r="A1" s="213" t="s">
        <v>82</v>
      </c>
      <c r="B1" s="190"/>
    </row>
    <row r="2" spans="1:13" s="51" customFormat="1" ht="12" customHeight="1" x14ac:dyDescent="0.2">
      <c r="A2" s="213"/>
      <c r="B2" s="190"/>
    </row>
    <row r="3" spans="1:13" s="51" customFormat="1" ht="11.1" customHeight="1" x14ac:dyDescent="0.2">
      <c r="A3" s="170" t="s">
        <v>237</v>
      </c>
      <c r="B3" s="190"/>
    </row>
    <row r="4" spans="1:13" s="52" customFormat="1" ht="32.1" customHeight="1" x14ac:dyDescent="0.2">
      <c r="A4" s="98" t="s">
        <v>64</v>
      </c>
      <c r="B4" s="210">
        <f>'C завтраками| Bed and breakfast'!I4</f>
        <v>45931</v>
      </c>
      <c r="C4" s="210">
        <f>'C завтраками| Bed and breakfast'!J4</f>
        <v>45933</v>
      </c>
      <c r="D4" s="210">
        <f>'C завтраками| Bed and breakfast'!K4</f>
        <v>45938</v>
      </c>
      <c r="E4" s="210">
        <f>'C завтраками| Bed and breakfast'!L4</f>
        <v>45940</v>
      </c>
      <c r="F4" s="210">
        <f>'C завтраками| Bed and breakfast'!M4</f>
        <v>45942</v>
      </c>
      <c r="G4" s="210">
        <f>'C завтраками| Bed and breakfast'!N4</f>
        <v>45947</v>
      </c>
      <c r="H4" s="210">
        <f>'C завтраками| Bed and breakfast'!O4</f>
        <v>45949</v>
      </c>
      <c r="I4" s="210">
        <f>'C завтраками| Bed and breakfast'!P4</f>
        <v>45953</v>
      </c>
      <c r="J4" s="210">
        <f>'C завтраками| Bed and breakfast'!Q4</f>
        <v>45954</v>
      </c>
      <c r="K4" s="210">
        <f>'C завтраками| Bed and breakfast'!R4</f>
        <v>45958</v>
      </c>
      <c r="L4" s="210">
        <f>'C завтраками| Bed and breakfast'!S4</f>
        <v>45959</v>
      </c>
      <c r="M4" s="210">
        <f>'C завтраками| Bed and breakfast'!T4</f>
        <v>45961</v>
      </c>
    </row>
    <row r="5" spans="1:13" s="53" customFormat="1" ht="21.95" customHeight="1" x14ac:dyDescent="0.2">
      <c r="A5" s="98"/>
      <c r="B5" s="210">
        <f>'C завтраками| Bed and breakfast'!I5</f>
        <v>45932</v>
      </c>
      <c r="C5" s="210">
        <f>'C завтраками| Bed and breakfast'!J5</f>
        <v>45937</v>
      </c>
      <c r="D5" s="210">
        <f>'C завтраками| Bed and breakfast'!K5</f>
        <v>45939</v>
      </c>
      <c r="E5" s="210">
        <f>'C завтраками| Bed and breakfast'!L5</f>
        <v>45941</v>
      </c>
      <c r="F5" s="210">
        <f>'C завтраками| Bed and breakfast'!M5</f>
        <v>45946</v>
      </c>
      <c r="G5" s="210">
        <f>'C завтраками| Bed and breakfast'!N5</f>
        <v>45948</v>
      </c>
      <c r="H5" s="210">
        <f>'C завтраками| Bed and breakfast'!O5</f>
        <v>45952</v>
      </c>
      <c r="I5" s="210">
        <f>'C завтраками| Bed and breakfast'!P5</f>
        <v>45953</v>
      </c>
      <c r="J5" s="210">
        <f>'C завтраками| Bed and breakfast'!Q5</f>
        <v>45957</v>
      </c>
      <c r="K5" s="210">
        <f>'C завтраками| Bed and breakfast'!R5</f>
        <v>45958</v>
      </c>
      <c r="L5" s="210">
        <f>'C завтраками| Bed and breakfast'!S5</f>
        <v>45960</v>
      </c>
      <c r="M5" s="210">
        <v>45961</v>
      </c>
    </row>
    <row r="6" spans="1:13" s="53" customFormat="1" x14ac:dyDescent="0.2">
      <c r="A6" s="42" t="s">
        <v>83</v>
      </c>
      <c r="B6" s="195"/>
      <c r="C6" s="195"/>
      <c r="D6" s="195"/>
      <c r="E6" s="195"/>
      <c r="F6" s="195"/>
      <c r="G6" s="195"/>
      <c r="H6" s="195"/>
      <c r="I6" s="195"/>
      <c r="J6" s="195"/>
      <c r="K6" s="195"/>
      <c r="L6" s="195"/>
      <c r="M6" s="195"/>
    </row>
    <row r="7" spans="1:13" s="53" customFormat="1" x14ac:dyDescent="0.2">
      <c r="A7" s="88">
        <v>1</v>
      </c>
      <c r="B7" s="8">
        <f>'C завтраками| Bed and breakfast'!I7*0.9</f>
        <v>10350</v>
      </c>
      <c r="C7" s="8">
        <f>'C завтраками| Bed and breakfast'!J7*0.9</f>
        <v>11610</v>
      </c>
      <c r="D7" s="8">
        <f>'C завтраками| Bed and breakfast'!K7*0.9</f>
        <v>10350</v>
      </c>
      <c r="E7" s="8">
        <f>'C завтраками| Bed and breakfast'!L7*0.9</f>
        <v>10350</v>
      </c>
      <c r="F7" s="8">
        <f>'C завтраками| Bed and breakfast'!M7*0.9</f>
        <v>9270</v>
      </c>
      <c r="G7" s="8">
        <f>'C завтраками| Bed and breakfast'!N7*0.9</f>
        <v>9270</v>
      </c>
      <c r="H7" s="8">
        <f>'C завтраками| Bed and breakfast'!O7*0.9</f>
        <v>9270</v>
      </c>
      <c r="I7" s="8">
        <f>'C завтраками| Bed and breakfast'!P7*0.9</f>
        <v>9270</v>
      </c>
      <c r="J7" s="8">
        <f>'C завтраками| Bed and breakfast'!Q7*0.9</f>
        <v>10980</v>
      </c>
      <c r="K7" s="8">
        <f>'C завтраками| Bed and breakfast'!R7*0.9</f>
        <v>10350</v>
      </c>
      <c r="L7" s="8">
        <f>'C завтраками| Bed and breakfast'!S7*0.9</f>
        <v>10350</v>
      </c>
      <c r="M7" s="8">
        <f>'C завтраками| Bed and breakfast'!T7*0.9</f>
        <v>10980</v>
      </c>
    </row>
    <row r="8" spans="1:13" s="53" customFormat="1" x14ac:dyDescent="0.2">
      <c r="A8" s="88">
        <v>2</v>
      </c>
      <c r="B8" s="8">
        <f>'C завтраками| Bed and breakfast'!I8*0.9</f>
        <v>11880</v>
      </c>
      <c r="C8" s="8">
        <f>'C завтраками| Bed and breakfast'!J8*0.9</f>
        <v>13140</v>
      </c>
      <c r="D8" s="8">
        <f>'C завтраками| Bed and breakfast'!K8*0.9</f>
        <v>11880</v>
      </c>
      <c r="E8" s="8">
        <f>'C завтраками| Bed and breakfast'!L8*0.9</f>
        <v>11880</v>
      </c>
      <c r="F8" s="8">
        <f>'C завтраками| Bed and breakfast'!M8*0.9</f>
        <v>10800</v>
      </c>
      <c r="G8" s="8">
        <f>'C завтраками| Bed and breakfast'!N8*0.9</f>
        <v>10800</v>
      </c>
      <c r="H8" s="8">
        <f>'C завтраками| Bed and breakfast'!O8*0.9</f>
        <v>10800</v>
      </c>
      <c r="I8" s="8">
        <f>'C завтраками| Bed and breakfast'!P8*0.9</f>
        <v>10800</v>
      </c>
      <c r="J8" s="8">
        <f>'C завтраками| Bed and breakfast'!Q8*0.9</f>
        <v>12510</v>
      </c>
      <c r="K8" s="8">
        <f>'C завтраками| Bed and breakfast'!R8*0.9</f>
        <v>11880</v>
      </c>
      <c r="L8" s="8">
        <f>'C завтраками| Bed and breakfast'!S8*0.9</f>
        <v>11880</v>
      </c>
      <c r="M8" s="8">
        <f>'C завтраками| Bed and breakfast'!T8*0.9</f>
        <v>12510</v>
      </c>
    </row>
    <row r="9" spans="1:13" s="53" customFormat="1" x14ac:dyDescent="0.2">
      <c r="A9" s="42" t="s">
        <v>234</v>
      </c>
      <c r="B9" s="8"/>
      <c r="C9" s="8"/>
      <c r="D9" s="8"/>
      <c r="E9" s="8"/>
      <c r="F9" s="8"/>
      <c r="G9" s="8"/>
      <c r="H9" s="8"/>
      <c r="I9" s="8"/>
      <c r="J9" s="8"/>
      <c r="K9" s="8"/>
      <c r="L9" s="8"/>
      <c r="M9" s="8"/>
    </row>
    <row r="10" spans="1:13" s="53" customFormat="1" x14ac:dyDescent="0.2">
      <c r="A10" s="180">
        <v>1</v>
      </c>
      <c r="B10" s="8">
        <f>'C завтраками| Bed and breakfast'!I10*0.9</f>
        <v>11250</v>
      </c>
      <c r="C10" s="8">
        <f>'C завтраками| Bed and breakfast'!J10*0.9</f>
        <v>12510</v>
      </c>
      <c r="D10" s="8">
        <f>'C завтраками| Bed and breakfast'!K10*0.9</f>
        <v>11250</v>
      </c>
      <c r="E10" s="8">
        <f>'C завтраками| Bed and breakfast'!L10*0.9</f>
        <v>11250</v>
      </c>
      <c r="F10" s="8">
        <f>'C завтраками| Bed and breakfast'!M10*0.9</f>
        <v>10170</v>
      </c>
      <c r="G10" s="8">
        <f>'C завтраками| Bed and breakfast'!N10*0.9</f>
        <v>10170</v>
      </c>
      <c r="H10" s="8">
        <f>'C завтраками| Bed and breakfast'!O10*0.9</f>
        <v>10170</v>
      </c>
      <c r="I10" s="8">
        <f>'C завтраками| Bed and breakfast'!P10*0.9</f>
        <v>10170</v>
      </c>
      <c r="J10" s="8">
        <f>'C завтраками| Bed and breakfast'!Q10*0.9</f>
        <v>11880</v>
      </c>
      <c r="K10" s="8">
        <f>'C завтраками| Bed and breakfast'!R10*0.9</f>
        <v>11250</v>
      </c>
      <c r="L10" s="8">
        <f>'C завтраками| Bed and breakfast'!S10*0.9</f>
        <v>11250</v>
      </c>
      <c r="M10" s="8">
        <f>'C завтраками| Bed and breakfast'!T10*0.9</f>
        <v>11880</v>
      </c>
    </row>
    <row r="11" spans="1:13" s="53" customFormat="1" x14ac:dyDescent="0.2">
      <c r="A11" s="180">
        <v>2</v>
      </c>
      <c r="B11" s="8">
        <f>'C завтраками| Bed and breakfast'!I11*0.9</f>
        <v>12780</v>
      </c>
      <c r="C11" s="8">
        <f>'C завтраками| Bed and breakfast'!J11*0.9</f>
        <v>14040</v>
      </c>
      <c r="D11" s="8">
        <f>'C завтраками| Bed and breakfast'!K11*0.9</f>
        <v>12780</v>
      </c>
      <c r="E11" s="8">
        <f>'C завтраками| Bed and breakfast'!L11*0.9</f>
        <v>12780</v>
      </c>
      <c r="F11" s="8">
        <f>'C завтраками| Bed and breakfast'!M11*0.9</f>
        <v>11700</v>
      </c>
      <c r="G11" s="8">
        <f>'C завтраками| Bed and breakfast'!N11*0.9</f>
        <v>11700</v>
      </c>
      <c r="H11" s="8">
        <f>'C завтраками| Bed and breakfast'!O11*0.9</f>
        <v>11700</v>
      </c>
      <c r="I11" s="8">
        <f>'C завтраками| Bed and breakfast'!P11*0.9</f>
        <v>11700</v>
      </c>
      <c r="J11" s="8">
        <f>'C завтраками| Bed and breakfast'!Q11*0.9</f>
        <v>13410</v>
      </c>
      <c r="K11" s="8">
        <f>'C завтраками| Bed and breakfast'!R11*0.9</f>
        <v>12780</v>
      </c>
      <c r="L11" s="8">
        <f>'C завтраками| Bed and breakfast'!S11*0.9</f>
        <v>12780</v>
      </c>
      <c r="M11" s="8">
        <f>'C завтраками| Bed and breakfast'!T11*0.9</f>
        <v>13410</v>
      </c>
    </row>
    <row r="12" spans="1:13" s="53" customFormat="1" x14ac:dyDescent="0.2">
      <c r="A12" s="42" t="s">
        <v>84</v>
      </c>
      <c r="B12" s="8"/>
      <c r="C12" s="8"/>
      <c r="D12" s="8"/>
      <c r="E12" s="8"/>
      <c r="F12" s="8"/>
      <c r="G12" s="8"/>
      <c r="H12" s="8"/>
      <c r="I12" s="8"/>
      <c r="J12" s="8"/>
      <c r="K12" s="8"/>
      <c r="L12" s="8"/>
      <c r="M12" s="8"/>
    </row>
    <row r="13" spans="1:13" s="53" customFormat="1" x14ac:dyDescent="0.2">
      <c r="A13" s="88">
        <f>A7</f>
        <v>1</v>
      </c>
      <c r="B13" s="8">
        <f>'C завтраками| Bed and breakfast'!I13*0.9</f>
        <v>12150</v>
      </c>
      <c r="C13" s="8">
        <f>'C завтраками| Bed and breakfast'!J13*0.9</f>
        <v>13410</v>
      </c>
      <c r="D13" s="8">
        <f>'C завтраками| Bed and breakfast'!K13*0.9</f>
        <v>12150</v>
      </c>
      <c r="E13" s="8">
        <f>'C завтраками| Bed and breakfast'!L13*0.9</f>
        <v>12150</v>
      </c>
      <c r="F13" s="8">
        <f>'C завтраками| Bed and breakfast'!M13*0.9</f>
        <v>11070</v>
      </c>
      <c r="G13" s="8">
        <f>'C завтраками| Bed and breakfast'!N13*0.9</f>
        <v>11070</v>
      </c>
      <c r="H13" s="8">
        <f>'C завтраками| Bed and breakfast'!O13*0.9</f>
        <v>11070</v>
      </c>
      <c r="I13" s="8">
        <f>'C завтраками| Bed and breakfast'!P13*0.9</f>
        <v>11070</v>
      </c>
      <c r="J13" s="8">
        <f>'C завтраками| Bed and breakfast'!Q13*0.9</f>
        <v>12780</v>
      </c>
      <c r="K13" s="8">
        <f>'C завтраками| Bed and breakfast'!R13*0.9</f>
        <v>12150</v>
      </c>
      <c r="L13" s="8">
        <f>'C завтраками| Bed and breakfast'!S13*0.9</f>
        <v>12150</v>
      </c>
      <c r="M13" s="8">
        <f>'C завтраками| Bed and breakfast'!T13*0.9</f>
        <v>12780</v>
      </c>
    </row>
    <row r="14" spans="1:13" s="53" customFormat="1" x14ac:dyDescent="0.2">
      <c r="A14" s="88">
        <f>A8</f>
        <v>2</v>
      </c>
      <c r="B14" s="8">
        <f>'C завтраками| Bed and breakfast'!I14*0.9</f>
        <v>13680</v>
      </c>
      <c r="C14" s="8">
        <f>'C завтраками| Bed and breakfast'!J14*0.9</f>
        <v>14940</v>
      </c>
      <c r="D14" s="8">
        <f>'C завтраками| Bed and breakfast'!K14*0.9</f>
        <v>13680</v>
      </c>
      <c r="E14" s="8">
        <f>'C завтраками| Bed and breakfast'!L14*0.9</f>
        <v>13680</v>
      </c>
      <c r="F14" s="8">
        <f>'C завтраками| Bed and breakfast'!M14*0.9</f>
        <v>12600</v>
      </c>
      <c r="G14" s="8">
        <f>'C завтраками| Bed and breakfast'!N14*0.9</f>
        <v>12600</v>
      </c>
      <c r="H14" s="8">
        <f>'C завтраками| Bed and breakfast'!O14*0.9</f>
        <v>12600</v>
      </c>
      <c r="I14" s="8">
        <f>'C завтраками| Bed and breakfast'!P14*0.9</f>
        <v>12600</v>
      </c>
      <c r="J14" s="8">
        <f>'C завтраками| Bed and breakfast'!Q14*0.9</f>
        <v>14310</v>
      </c>
      <c r="K14" s="8">
        <f>'C завтраками| Bed and breakfast'!R14*0.9</f>
        <v>13680</v>
      </c>
      <c r="L14" s="8">
        <f>'C завтраками| Bed and breakfast'!S14*0.9</f>
        <v>13680</v>
      </c>
      <c r="M14" s="8">
        <f>'C завтраками| Bed and breakfast'!T14*0.9</f>
        <v>14310</v>
      </c>
    </row>
    <row r="15" spans="1:13" s="53" customFormat="1" x14ac:dyDescent="0.2">
      <c r="A15" s="42" t="s">
        <v>85</v>
      </c>
      <c r="B15" s="8"/>
      <c r="C15" s="8"/>
      <c r="D15" s="8"/>
      <c r="E15" s="8"/>
      <c r="F15" s="8"/>
      <c r="G15" s="8"/>
      <c r="H15" s="8"/>
      <c r="I15" s="8"/>
      <c r="J15" s="8"/>
      <c r="K15" s="8"/>
      <c r="L15" s="8"/>
      <c r="M15" s="8"/>
    </row>
    <row r="16" spans="1:13" s="53" customFormat="1" x14ac:dyDescent="0.2">
      <c r="A16" s="88">
        <f>A7</f>
        <v>1</v>
      </c>
      <c r="B16" s="8">
        <f>'C завтраками| Bed and breakfast'!I16*0.9</f>
        <v>13680</v>
      </c>
      <c r="C16" s="8">
        <f>'C завтраками| Bed and breakfast'!J16*0.9</f>
        <v>14940</v>
      </c>
      <c r="D16" s="8">
        <f>'C завтраками| Bed and breakfast'!K16*0.9</f>
        <v>13680</v>
      </c>
      <c r="E16" s="8">
        <f>'C завтраками| Bed and breakfast'!L16*0.9</f>
        <v>13680</v>
      </c>
      <c r="F16" s="8">
        <f>'C завтраками| Bed and breakfast'!M16*0.9</f>
        <v>12600</v>
      </c>
      <c r="G16" s="8">
        <f>'C завтраками| Bed and breakfast'!N16*0.9</f>
        <v>12600</v>
      </c>
      <c r="H16" s="8">
        <f>'C завтраками| Bed and breakfast'!O16*0.9</f>
        <v>12600</v>
      </c>
      <c r="I16" s="8">
        <f>'C завтраками| Bed and breakfast'!P16*0.9</f>
        <v>12600</v>
      </c>
      <c r="J16" s="8">
        <f>'C завтраками| Bed and breakfast'!Q16*0.9</f>
        <v>14310</v>
      </c>
      <c r="K16" s="8">
        <f>'C завтраками| Bed and breakfast'!R16*0.9</f>
        <v>13680</v>
      </c>
      <c r="L16" s="8">
        <f>'C завтраками| Bed and breakfast'!S16*0.9</f>
        <v>13680</v>
      </c>
      <c r="M16" s="8">
        <f>'C завтраками| Bed and breakfast'!T16*0.9</f>
        <v>14310</v>
      </c>
    </row>
    <row r="17" spans="1:13" s="53" customFormat="1" x14ac:dyDescent="0.2">
      <c r="A17" s="88">
        <f>A8</f>
        <v>2</v>
      </c>
      <c r="B17" s="8">
        <f>'C завтраками| Bed and breakfast'!I17*0.9</f>
        <v>15210</v>
      </c>
      <c r="C17" s="8">
        <f>'C завтраками| Bed and breakfast'!J17*0.9</f>
        <v>16470</v>
      </c>
      <c r="D17" s="8">
        <f>'C завтраками| Bed and breakfast'!K17*0.9</f>
        <v>15210</v>
      </c>
      <c r="E17" s="8">
        <f>'C завтраками| Bed and breakfast'!L17*0.9</f>
        <v>15210</v>
      </c>
      <c r="F17" s="8">
        <f>'C завтраками| Bed and breakfast'!M17*0.9</f>
        <v>14130</v>
      </c>
      <c r="G17" s="8">
        <f>'C завтраками| Bed and breakfast'!N17*0.9</f>
        <v>14130</v>
      </c>
      <c r="H17" s="8">
        <f>'C завтраками| Bed and breakfast'!O17*0.9</f>
        <v>14130</v>
      </c>
      <c r="I17" s="8">
        <f>'C завтраками| Bed and breakfast'!P17*0.9</f>
        <v>14130</v>
      </c>
      <c r="J17" s="8">
        <f>'C завтраками| Bed and breakfast'!Q17*0.9</f>
        <v>15840</v>
      </c>
      <c r="K17" s="8">
        <f>'C завтраками| Bed and breakfast'!R17*0.9</f>
        <v>15210</v>
      </c>
      <c r="L17" s="8">
        <f>'C завтраками| Bed and breakfast'!S17*0.9</f>
        <v>15210</v>
      </c>
      <c r="M17" s="8">
        <f>'C завтраками| Bed and breakfast'!T17*0.9</f>
        <v>15840</v>
      </c>
    </row>
    <row r="18" spans="1:13" s="53" customFormat="1" x14ac:dyDescent="0.2">
      <c r="A18" s="42" t="s">
        <v>86</v>
      </c>
      <c r="B18" s="8"/>
      <c r="C18" s="8"/>
      <c r="D18" s="8"/>
      <c r="E18" s="8"/>
      <c r="F18" s="8"/>
      <c r="G18" s="8"/>
      <c r="H18" s="8"/>
      <c r="I18" s="8"/>
      <c r="J18" s="8"/>
      <c r="K18" s="8"/>
      <c r="L18" s="8"/>
      <c r="M18" s="8"/>
    </row>
    <row r="19" spans="1:13" s="53" customFormat="1" x14ac:dyDescent="0.2">
      <c r="A19" s="88">
        <f>A7</f>
        <v>1</v>
      </c>
      <c r="B19" s="8">
        <f>'C завтраками| Bed and breakfast'!I19*0.9</f>
        <v>28350</v>
      </c>
      <c r="C19" s="8">
        <f>'C завтраками| Bed and breakfast'!J19*0.9</f>
        <v>29610</v>
      </c>
      <c r="D19" s="8">
        <f>'C завтраками| Bed and breakfast'!K19*0.9</f>
        <v>28350</v>
      </c>
      <c r="E19" s="8">
        <f>'C завтраками| Bed and breakfast'!L19*0.9</f>
        <v>28350</v>
      </c>
      <c r="F19" s="8">
        <f>'C завтраками| Bed and breakfast'!M19*0.9</f>
        <v>27270</v>
      </c>
      <c r="G19" s="8">
        <f>'C завтраками| Bed and breakfast'!N19*0.9</f>
        <v>27270</v>
      </c>
      <c r="H19" s="8">
        <f>'C завтраками| Bed and breakfast'!O19*0.9</f>
        <v>27270</v>
      </c>
      <c r="I19" s="8">
        <f>'C завтраками| Bed and breakfast'!P19*0.9</f>
        <v>27270</v>
      </c>
      <c r="J19" s="8">
        <f>'C завтраками| Bed and breakfast'!Q19*0.9</f>
        <v>28980</v>
      </c>
      <c r="K19" s="8">
        <f>'C завтраками| Bed and breakfast'!R19*0.9</f>
        <v>28350</v>
      </c>
      <c r="L19" s="8">
        <f>'C завтраками| Bed and breakfast'!S19*0.9</f>
        <v>28350</v>
      </c>
      <c r="M19" s="8">
        <f>'C завтраками| Bed and breakfast'!T19*0.9</f>
        <v>28980</v>
      </c>
    </row>
    <row r="20" spans="1:13" s="53" customFormat="1" x14ac:dyDescent="0.2">
      <c r="A20" s="88">
        <f>A8</f>
        <v>2</v>
      </c>
      <c r="B20" s="8">
        <f>'C завтраками| Bed and breakfast'!I20*0.9</f>
        <v>29880</v>
      </c>
      <c r="C20" s="8">
        <f>'C завтраками| Bed and breakfast'!J20*0.9</f>
        <v>31140</v>
      </c>
      <c r="D20" s="8">
        <f>'C завтраками| Bed and breakfast'!K20*0.9</f>
        <v>29880</v>
      </c>
      <c r="E20" s="8">
        <f>'C завтраками| Bed and breakfast'!L20*0.9</f>
        <v>29880</v>
      </c>
      <c r="F20" s="8">
        <f>'C завтраками| Bed and breakfast'!M20*0.9</f>
        <v>28800</v>
      </c>
      <c r="G20" s="8">
        <f>'C завтраками| Bed and breakfast'!N20*0.9</f>
        <v>28800</v>
      </c>
      <c r="H20" s="8">
        <f>'C завтраками| Bed and breakfast'!O20*0.9</f>
        <v>28800</v>
      </c>
      <c r="I20" s="8">
        <f>'C завтраками| Bed and breakfast'!P20*0.9</f>
        <v>28800</v>
      </c>
      <c r="J20" s="8">
        <f>'C завтраками| Bed and breakfast'!Q20*0.9</f>
        <v>30510</v>
      </c>
      <c r="K20" s="8">
        <f>'C завтраками| Bed and breakfast'!R20*0.9</f>
        <v>29880</v>
      </c>
      <c r="L20" s="8">
        <f>'C завтраками| Bed and breakfast'!S20*0.9</f>
        <v>29880</v>
      </c>
      <c r="M20" s="8">
        <f>'C завтраками| Bed and breakfast'!T20*0.9</f>
        <v>30510</v>
      </c>
    </row>
    <row r="21" spans="1:13" s="53" customFormat="1" x14ac:dyDescent="0.2">
      <c r="A21" s="42" t="s">
        <v>87</v>
      </c>
      <c r="B21" s="8"/>
      <c r="C21" s="8"/>
      <c r="D21" s="8"/>
      <c r="E21" s="8"/>
      <c r="F21" s="8"/>
      <c r="G21" s="8"/>
      <c r="H21" s="8"/>
      <c r="I21" s="8"/>
      <c r="J21" s="8"/>
      <c r="K21" s="8"/>
      <c r="L21" s="8"/>
      <c r="M21" s="8"/>
    </row>
    <row r="22" spans="1:13" s="53" customFormat="1" x14ac:dyDescent="0.2">
      <c r="A22" s="88" t="s">
        <v>88</v>
      </c>
      <c r="B22" s="8">
        <f>'C завтраками| Bed and breakfast'!I22*0.9</f>
        <v>52380</v>
      </c>
      <c r="C22" s="8">
        <f>'C завтраками| Bed and breakfast'!J22*0.9</f>
        <v>53640</v>
      </c>
      <c r="D22" s="8">
        <f>'C завтраками| Bed and breakfast'!K22*0.9</f>
        <v>52380</v>
      </c>
      <c r="E22" s="8">
        <f>'C завтраками| Bed and breakfast'!L22*0.9</f>
        <v>52380</v>
      </c>
      <c r="F22" s="8">
        <f>'C завтраками| Bed and breakfast'!M22*0.9</f>
        <v>51300</v>
      </c>
      <c r="G22" s="8">
        <f>'C завтраками| Bed and breakfast'!N22*0.9</f>
        <v>51300</v>
      </c>
      <c r="H22" s="8">
        <f>'C завтраками| Bed and breakfast'!O22*0.9</f>
        <v>51300</v>
      </c>
      <c r="I22" s="8">
        <f>'C завтраками| Bed and breakfast'!P22*0.9</f>
        <v>51300</v>
      </c>
      <c r="J22" s="8">
        <f>'C завтраками| Bed and breakfast'!Q22*0.9</f>
        <v>53010</v>
      </c>
      <c r="K22" s="8">
        <f>'C завтраками| Bed and breakfast'!R22*0.9</f>
        <v>52380</v>
      </c>
      <c r="L22" s="8">
        <f>'C завтраками| Bed and breakfast'!S22*0.9</f>
        <v>52380</v>
      </c>
      <c r="M22" s="8">
        <f>'C завтраками| Bed and breakfast'!T22*0.9</f>
        <v>53010</v>
      </c>
    </row>
    <row r="23" spans="1:13" s="53" customFormat="1" ht="22.15" customHeight="1" x14ac:dyDescent="0.2">
      <c r="A23" s="89"/>
      <c r="B23" s="191"/>
    </row>
    <row r="24" spans="1:13" s="50" customFormat="1" ht="120" x14ac:dyDescent="0.2">
      <c r="A24" s="156" t="s">
        <v>239</v>
      </c>
      <c r="B24" s="192"/>
    </row>
    <row r="25" spans="1:13" s="50" customFormat="1" ht="12.75" thickBot="1" x14ac:dyDescent="0.25">
      <c r="A25" s="169" t="s">
        <v>71</v>
      </c>
      <c r="B25" s="192"/>
    </row>
    <row r="26" spans="1:13" s="50" customFormat="1" ht="12.75" thickBot="1" x14ac:dyDescent="0.25">
      <c r="A26" s="184" t="s">
        <v>281</v>
      </c>
      <c r="B26" s="192"/>
    </row>
    <row r="27" spans="1:13" x14ac:dyDescent="0.2">
      <c r="A27" s="185" t="s">
        <v>282</v>
      </c>
    </row>
    <row r="28" spans="1:13" ht="9" customHeight="1" x14ac:dyDescent="0.2">
      <c r="A28" s="62"/>
    </row>
    <row r="29" spans="1:13" ht="10.7" customHeight="1" x14ac:dyDescent="0.2">
      <c r="A29" s="169" t="s">
        <v>66</v>
      </c>
    </row>
    <row r="30" spans="1:13" ht="13.35" customHeight="1" x14ac:dyDescent="0.2">
      <c r="A30" s="63" t="s">
        <v>78</v>
      </c>
    </row>
    <row r="31" spans="1:13" ht="13.35" customHeight="1" x14ac:dyDescent="0.2">
      <c r="A31" s="43" t="s">
        <v>67</v>
      </c>
    </row>
    <row r="32" spans="1:13" ht="12.6" customHeight="1" x14ac:dyDescent="0.2">
      <c r="A32" s="43" t="s">
        <v>89</v>
      </c>
    </row>
    <row r="33" spans="1:1" ht="13.35" customHeight="1" x14ac:dyDescent="0.2">
      <c r="A33" s="43" t="s">
        <v>68</v>
      </c>
    </row>
    <row r="34" spans="1:1" ht="11.45" customHeight="1" x14ac:dyDescent="0.2">
      <c r="A34" s="46" t="s">
        <v>69</v>
      </c>
    </row>
    <row r="35" spans="1:1" x14ac:dyDescent="0.2">
      <c r="A35" s="159" t="s">
        <v>162</v>
      </c>
    </row>
    <row r="36" spans="1:1" ht="24" x14ac:dyDescent="0.2">
      <c r="A36" s="54" t="s">
        <v>289</v>
      </c>
    </row>
    <row r="37" spans="1:1" x14ac:dyDescent="0.2">
      <c r="A37" s="59"/>
    </row>
    <row r="38" spans="1:1" ht="25.5" x14ac:dyDescent="0.2">
      <c r="A38" s="157" t="s">
        <v>283</v>
      </c>
    </row>
    <row r="39" spans="1:1" ht="45" x14ac:dyDescent="0.2">
      <c r="A39" s="211" t="s">
        <v>226</v>
      </c>
    </row>
    <row r="40" spans="1:1" ht="22.5" x14ac:dyDescent="0.2">
      <c r="A40" s="211" t="s">
        <v>284</v>
      </c>
    </row>
    <row r="41" spans="1:1" ht="22.5" x14ac:dyDescent="0.2">
      <c r="A41" s="211" t="s">
        <v>285</v>
      </c>
    </row>
    <row r="42" spans="1:1" ht="33.75" x14ac:dyDescent="0.2">
      <c r="A42" s="211" t="s">
        <v>286</v>
      </c>
    </row>
    <row r="43" spans="1:1" ht="22.5" x14ac:dyDescent="0.2">
      <c r="A43" s="211" t="s">
        <v>287</v>
      </c>
    </row>
    <row r="44" spans="1:1" ht="22.5" x14ac:dyDescent="0.2">
      <c r="A44" s="211" t="s">
        <v>288</v>
      </c>
    </row>
    <row r="45" spans="1:1" x14ac:dyDescent="0.2">
      <c r="A45" s="83"/>
    </row>
    <row r="46" spans="1:1" ht="31.5" x14ac:dyDescent="0.2">
      <c r="A46" s="113" t="s">
        <v>99</v>
      </c>
    </row>
    <row r="47" spans="1:1" ht="21" x14ac:dyDescent="0.2">
      <c r="A47" s="140"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291</v>
      </c>
    </row>
    <row r="53" spans="1:1" x14ac:dyDescent="0.2">
      <c r="A53" s="70"/>
    </row>
    <row r="54" spans="1:1" x14ac:dyDescent="0.2">
      <c r="A54" s="68"/>
    </row>
  </sheetData>
  <mergeCells count="1">
    <mergeCell ref="A1:A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3"/>
  <sheetViews>
    <sheetView zoomScale="80" zoomScaleNormal="8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16384" width="9" style="48"/>
  </cols>
  <sheetData>
    <row r="1" spans="1:13" s="51" customFormat="1" ht="12" customHeight="1" x14ac:dyDescent="0.2">
      <c r="A1" s="213" t="s">
        <v>82</v>
      </c>
    </row>
    <row r="2" spans="1:13" s="51" customFormat="1" ht="12" customHeight="1" x14ac:dyDescent="0.2">
      <c r="A2" s="213"/>
    </row>
    <row r="3" spans="1:13" s="51" customFormat="1" ht="11.1" customHeight="1" x14ac:dyDescent="0.2">
      <c r="A3" s="170" t="s">
        <v>237</v>
      </c>
    </row>
    <row r="4" spans="1:13" s="52" customFormat="1" ht="32.1" customHeight="1" x14ac:dyDescent="0.2">
      <c r="A4" s="98" t="s">
        <v>64</v>
      </c>
      <c r="B4" s="210">
        <f>'Каникулы в горах | COMMISSION'!B4</f>
        <v>45931</v>
      </c>
      <c r="C4" s="210">
        <f>'Каникулы в горах | COMMISSION'!C4</f>
        <v>45933</v>
      </c>
      <c r="D4" s="210">
        <f>'Каникулы в горах | COMMISSION'!D4</f>
        <v>45938</v>
      </c>
      <c r="E4" s="210">
        <f>'Каникулы в горах | COMMISSION'!E4</f>
        <v>45940</v>
      </c>
      <c r="F4" s="210">
        <f>'Каникулы в горах | COMMISSION'!F4</f>
        <v>45942</v>
      </c>
      <c r="G4" s="210">
        <f>'Каникулы в горах | COMMISSION'!G4</f>
        <v>45947</v>
      </c>
      <c r="H4" s="210">
        <f>'Каникулы в горах | COMMISSION'!H4</f>
        <v>45949</v>
      </c>
      <c r="I4" s="210">
        <f>'Каникулы в горах | COMMISSION'!I4</f>
        <v>45953</v>
      </c>
      <c r="J4" s="210">
        <f>'Каникулы в горах | COMMISSION'!J4</f>
        <v>45954</v>
      </c>
      <c r="K4" s="210">
        <f>'Каникулы в горах | COMMISSION'!K4</f>
        <v>45958</v>
      </c>
      <c r="L4" s="210">
        <f>'Каникулы в горах | COMMISSION'!L4</f>
        <v>45959</v>
      </c>
      <c r="M4" s="210">
        <f>'Каникулы в горах | COMMISSION'!M4</f>
        <v>45961</v>
      </c>
    </row>
    <row r="5" spans="1:13" s="53" customFormat="1" ht="21.95" customHeight="1" x14ac:dyDescent="0.2">
      <c r="A5" s="98"/>
      <c r="B5" s="210">
        <f>'Каникулы в горах | COMMISSION'!B5</f>
        <v>45932</v>
      </c>
      <c r="C5" s="210">
        <f>'Каникулы в горах | COMMISSION'!C5</f>
        <v>45937</v>
      </c>
      <c r="D5" s="210">
        <f>'Каникулы в горах | COMMISSION'!D5</f>
        <v>45939</v>
      </c>
      <c r="E5" s="210">
        <f>'Каникулы в горах | COMMISSION'!E5</f>
        <v>45941</v>
      </c>
      <c r="F5" s="210">
        <f>'Каникулы в горах | COMMISSION'!F5</f>
        <v>45946</v>
      </c>
      <c r="G5" s="210">
        <f>'Каникулы в горах | COMMISSION'!G5</f>
        <v>45948</v>
      </c>
      <c r="H5" s="210">
        <f>'Каникулы в горах | COMMISSION'!H5</f>
        <v>45952</v>
      </c>
      <c r="I5" s="210">
        <f>'Каникулы в горах | COMMISSION'!I5</f>
        <v>45953</v>
      </c>
      <c r="J5" s="210">
        <f>'Каникулы в горах | COMMISSION'!J5</f>
        <v>45957</v>
      </c>
      <c r="K5" s="210">
        <f>'Каникулы в горах | COMMISSION'!K5</f>
        <v>45958</v>
      </c>
      <c r="L5" s="210">
        <f>'Каникулы в горах | COMMISSION'!L5</f>
        <v>45960</v>
      </c>
      <c r="M5" s="210">
        <f>'Каникулы в горах | COMMISSION'!M5</f>
        <v>45961</v>
      </c>
    </row>
    <row r="6" spans="1:13" s="53" customFormat="1" x14ac:dyDescent="0.2">
      <c r="A6" s="42" t="s">
        <v>83</v>
      </c>
      <c r="B6" s="195"/>
      <c r="C6" s="195"/>
      <c r="D6" s="195"/>
      <c r="E6" s="195"/>
      <c r="F6" s="195"/>
      <c r="G6" s="195"/>
      <c r="H6" s="195"/>
      <c r="I6" s="195"/>
      <c r="J6" s="195"/>
      <c r="K6" s="195"/>
      <c r="L6" s="195"/>
      <c r="M6" s="195"/>
    </row>
    <row r="7" spans="1:13" s="53" customFormat="1" x14ac:dyDescent="0.2">
      <c r="A7" s="88">
        <v>1</v>
      </c>
      <c r="B7" s="8">
        <f>'Каникулы в горах | COMMISSION'!B7</f>
        <v>10350</v>
      </c>
      <c r="C7" s="8">
        <f>'Каникулы в горах | COMMISSION'!C7</f>
        <v>11610</v>
      </c>
      <c r="D7" s="8">
        <f>'Каникулы в горах | COMMISSION'!D7</f>
        <v>10350</v>
      </c>
      <c r="E7" s="8">
        <f>'Каникулы в горах | COMMISSION'!E7</f>
        <v>10350</v>
      </c>
      <c r="F7" s="8">
        <f>'Каникулы в горах | COMMISSION'!F7</f>
        <v>9270</v>
      </c>
      <c r="G7" s="8">
        <f>'Каникулы в горах | COMMISSION'!G7</f>
        <v>9270</v>
      </c>
      <c r="H7" s="8">
        <f>'Каникулы в горах | COMMISSION'!H7</f>
        <v>9270</v>
      </c>
      <c r="I7" s="8">
        <f>'Каникулы в горах | COMMISSION'!I7</f>
        <v>9270</v>
      </c>
      <c r="J7" s="8">
        <f>'Каникулы в горах | COMMISSION'!J7</f>
        <v>10980</v>
      </c>
      <c r="K7" s="8">
        <f>'Каникулы в горах | COMMISSION'!K7</f>
        <v>10350</v>
      </c>
      <c r="L7" s="8">
        <f>'Каникулы в горах | COMMISSION'!L7</f>
        <v>10350</v>
      </c>
      <c r="M7" s="8">
        <f>'Каникулы в горах | COMMISSION'!M7</f>
        <v>10980</v>
      </c>
    </row>
    <row r="8" spans="1:13" s="53" customFormat="1" x14ac:dyDescent="0.2">
      <c r="A8" s="88">
        <v>2</v>
      </c>
      <c r="B8" s="8">
        <f>'Каникулы в горах | COMMISSION'!B8</f>
        <v>11880</v>
      </c>
      <c r="C8" s="8">
        <f>'Каникулы в горах | COMMISSION'!C8</f>
        <v>13140</v>
      </c>
      <c r="D8" s="8">
        <f>'Каникулы в горах | COMMISSION'!D8</f>
        <v>11880</v>
      </c>
      <c r="E8" s="8">
        <f>'Каникулы в горах | COMMISSION'!E8</f>
        <v>11880</v>
      </c>
      <c r="F8" s="8">
        <f>'Каникулы в горах | COMMISSION'!F8</f>
        <v>10800</v>
      </c>
      <c r="G8" s="8">
        <f>'Каникулы в горах | COMMISSION'!G8</f>
        <v>10800</v>
      </c>
      <c r="H8" s="8">
        <f>'Каникулы в горах | COMMISSION'!H8</f>
        <v>10800</v>
      </c>
      <c r="I8" s="8">
        <f>'Каникулы в горах | COMMISSION'!I8</f>
        <v>10800</v>
      </c>
      <c r="J8" s="8">
        <f>'Каникулы в горах | COMMISSION'!J8</f>
        <v>12510</v>
      </c>
      <c r="K8" s="8">
        <f>'Каникулы в горах | COMMISSION'!K8</f>
        <v>11880</v>
      </c>
      <c r="L8" s="8">
        <f>'Каникулы в горах | COMMISSION'!L8</f>
        <v>11880</v>
      </c>
      <c r="M8" s="8">
        <f>'Каникулы в горах | COMMISSION'!M8</f>
        <v>12510</v>
      </c>
    </row>
    <row r="9" spans="1:13" s="53" customFormat="1" x14ac:dyDescent="0.2">
      <c r="A9" s="42" t="s">
        <v>234</v>
      </c>
      <c r="B9" s="8"/>
      <c r="C9" s="8"/>
      <c r="D9" s="8"/>
      <c r="E9" s="8"/>
      <c r="F9" s="8"/>
      <c r="G9" s="8"/>
      <c r="H9" s="8"/>
      <c r="I9" s="8"/>
      <c r="J9" s="8"/>
      <c r="K9" s="8"/>
      <c r="L9" s="8"/>
      <c r="M9" s="8"/>
    </row>
    <row r="10" spans="1:13" s="53" customFormat="1" x14ac:dyDescent="0.2">
      <c r="A10" s="180">
        <v>1</v>
      </c>
      <c r="B10" s="8">
        <f>'Каникулы в горах | COMMISSION'!B10</f>
        <v>11250</v>
      </c>
      <c r="C10" s="8">
        <f>'Каникулы в горах | COMMISSION'!C10</f>
        <v>12510</v>
      </c>
      <c r="D10" s="8">
        <f>'Каникулы в горах | COMMISSION'!D10</f>
        <v>11250</v>
      </c>
      <c r="E10" s="8">
        <f>'Каникулы в горах | COMMISSION'!E10</f>
        <v>11250</v>
      </c>
      <c r="F10" s="8">
        <f>'Каникулы в горах | COMMISSION'!F10</f>
        <v>10170</v>
      </c>
      <c r="G10" s="8">
        <f>'Каникулы в горах | COMMISSION'!G10</f>
        <v>10170</v>
      </c>
      <c r="H10" s="8">
        <f>'Каникулы в горах | COMMISSION'!H10</f>
        <v>10170</v>
      </c>
      <c r="I10" s="8">
        <f>'Каникулы в горах | COMMISSION'!I10</f>
        <v>10170</v>
      </c>
      <c r="J10" s="8">
        <f>'Каникулы в горах | COMMISSION'!J10</f>
        <v>11880</v>
      </c>
      <c r="K10" s="8">
        <f>'Каникулы в горах | COMMISSION'!K10</f>
        <v>11250</v>
      </c>
      <c r="L10" s="8">
        <f>'Каникулы в горах | COMMISSION'!L10</f>
        <v>11250</v>
      </c>
      <c r="M10" s="8">
        <f>'Каникулы в горах | COMMISSION'!M10</f>
        <v>11880</v>
      </c>
    </row>
    <row r="11" spans="1:13" s="53" customFormat="1" x14ac:dyDescent="0.2">
      <c r="A11" s="180">
        <v>2</v>
      </c>
      <c r="B11" s="8">
        <f>'Каникулы в горах | COMMISSION'!B11</f>
        <v>12780</v>
      </c>
      <c r="C11" s="8">
        <f>'Каникулы в горах | COMMISSION'!C11</f>
        <v>14040</v>
      </c>
      <c r="D11" s="8">
        <f>'Каникулы в горах | COMMISSION'!D11</f>
        <v>12780</v>
      </c>
      <c r="E11" s="8">
        <f>'Каникулы в горах | COMMISSION'!E11</f>
        <v>12780</v>
      </c>
      <c r="F11" s="8">
        <f>'Каникулы в горах | COMMISSION'!F11</f>
        <v>11700</v>
      </c>
      <c r="G11" s="8">
        <f>'Каникулы в горах | COMMISSION'!G11</f>
        <v>11700</v>
      </c>
      <c r="H11" s="8">
        <f>'Каникулы в горах | COMMISSION'!H11</f>
        <v>11700</v>
      </c>
      <c r="I11" s="8">
        <f>'Каникулы в горах | COMMISSION'!I11</f>
        <v>11700</v>
      </c>
      <c r="J11" s="8">
        <f>'Каникулы в горах | COMMISSION'!J11</f>
        <v>13410</v>
      </c>
      <c r="K11" s="8">
        <f>'Каникулы в горах | COMMISSION'!K11</f>
        <v>12780</v>
      </c>
      <c r="L11" s="8">
        <f>'Каникулы в горах | COMMISSION'!L11</f>
        <v>12780</v>
      </c>
      <c r="M11" s="8">
        <f>'Каникулы в горах | COMMISSION'!M11</f>
        <v>13410</v>
      </c>
    </row>
    <row r="12" spans="1:13" s="53" customFormat="1" x14ac:dyDescent="0.2">
      <c r="A12" s="42" t="s">
        <v>84</v>
      </c>
      <c r="B12" s="8"/>
      <c r="C12" s="8"/>
      <c r="D12" s="8"/>
      <c r="E12" s="8"/>
      <c r="F12" s="8"/>
      <c r="G12" s="8"/>
      <c r="H12" s="8"/>
      <c r="I12" s="8"/>
      <c r="J12" s="8"/>
      <c r="K12" s="8"/>
      <c r="L12" s="8"/>
      <c r="M12" s="8"/>
    </row>
    <row r="13" spans="1:13" s="53" customFormat="1" x14ac:dyDescent="0.2">
      <c r="A13" s="88">
        <f>A7</f>
        <v>1</v>
      </c>
      <c r="B13" s="8">
        <f>'Каникулы в горах | COMMISSION'!B13</f>
        <v>12150</v>
      </c>
      <c r="C13" s="8">
        <f>'Каникулы в горах | COMMISSION'!C13</f>
        <v>13410</v>
      </c>
      <c r="D13" s="8">
        <f>'Каникулы в горах | COMMISSION'!D13</f>
        <v>12150</v>
      </c>
      <c r="E13" s="8">
        <f>'Каникулы в горах | COMMISSION'!E13</f>
        <v>12150</v>
      </c>
      <c r="F13" s="8">
        <f>'Каникулы в горах | COMMISSION'!F13</f>
        <v>11070</v>
      </c>
      <c r="G13" s="8">
        <f>'Каникулы в горах | COMMISSION'!G13</f>
        <v>11070</v>
      </c>
      <c r="H13" s="8">
        <f>'Каникулы в горах | COMMISSION'!H13</f>
        <v>11070</v>
      </c>
      <c r="I13" s="8">
        <f>'Каникулы в горах | COMMISSION'!I13</f>
        <v>11070</v>
      </c>
      <c r="J13" s="8">
        <f>'Каникулы в горах | COMMISSION'!J13</f>
        <v>12780</v>
      </c>
      <c r="K13" s="8">
        <f>'Каникулы в горах | COMMISSION'!K13</f>
        <v>12150</v>
      </c>
      <c r="L13" s="8">
        <f>'Каникулы в горах | COMMISSION'!L13</f>
        <v>12150</v>
      </c>
      <c r="M13" s="8">
        <f>'Каникулы в горах | COMMISSION'!M13</f>
        <v>12780</v>
      </c>
    </row>
    <row r="14" spans="1:13" s="53" customFormat="1" x14ac:dyDescent="0.2">
      <c r="A14" s="88">
        <f>A8</f>
        <v>2</v>
      </c>
      <c r="B14" s="8">
        <f>'Каникулы в горах | COMMISSION'!B14</f>
        <v>13680</v>
      </c>
      <c r="C14" s="8">
        <f>'Каникулы в горах | COMMISSION'!C14</f>
        <v>14940</v>
      </c>
      <c r="D14" s="8">
        <f>'Каникулы в горах | COMMISSION'!D14</f>
        <v>13680</v>
      </c>
      <c r="E14" s="8">
        <f>'Каникулы в горах | COMMISSION'!E14</f>
        <v>13680</v>
      </c>
      <c r="F14" s="8">
        <f>'Каникулы в горах | COMMISSION'!F14</f>
        <v>12600</v>
      </c>
      <c r="G14" s="8">
        <f>'Каникулы в горах | COMMISSION'!G14</f>
        <v>12600</v>
      </c>
      <c r="H14" s="8">
        <f>'Каникулы в горах | COMMISSION'!H14</f>
        <v>12600</v>
      </c>
      <c r="I14" s="8">
        <f>'Каникулы в горах | COMMISSION'!I14</f>
        <v>12600</v>
      </c>
      <c r="J14" s="8">
        <f>'Каникулы в горах | COMMISSION'!J14</f>
        <v>14310</v>
      </c>
      <c r="K14" s="8">
        <f>'Каникулы в горах | COMMISSION'!K14</f>
        <v>13680</v>
      </c>
      <c r="L14" s="8">
        <f>'Каникулы в горах | COMMISSION'!L14</f>
        <v>13680</v>
      </c>
      <c r="M14" s="8">
        <f>'Каникулы в горах | COMMISSION'!M14</f>
        <v>14310</v>
      </c>
    </row>
    <row r="15" spans="1:13" s="53" customFormat="1" x14ac:dyDescent="0.2">
      <c r="A15" s="42" t="s">
        <v>85</v>
      </c>
      <c r="B15" s="8"/>
      <c r="C15" s="8"/>
      <c r="D15" s="8"/>
      <c r="E15" s="8"/>
      <c r="F15" s="8"/>
      <c r="G15" s="8"/>
      <c r="H15" s="8"/>
      <c r="I15" s="8"/>
      <c r="J15" s="8"/>
      <c r="K15" s="8"/>
      <c r="L15" s="8"/>
      <c r="M15" s="8"/>
    </row>
    <row r="16" spans="1:13" s="53" customFormat="1" x14ac:dyDescent="0.2">
      <c r="A16" s="88">
        <f>A7</f>
        <v>1</v>
      </c>
      <c r="B16" s="8">
        <f>'Каникулы в горах | COMMISSION'!B16</f>
        <v>13680</v>
      </c>
      <c r="C16" s="8">
        <f>'Каникулы в горах | COMMISSION'!C16</f>
        <v>14940</v>
      </c>
      <c r="D16" s="8">
        <f>'Каникулы в горах | COMMISSION'!D16</f>
        <v>13680</v>
      </c>
      <c r="E16" s="8">
        <f>'Каникулы в горах | COMMISSION'!E16</f>
        <v>13680</v>
      </c>
      <c r="F16" s="8">
        <f>'Каникулы в горах | COMMISSION'!F16</f>
        <v>12600</v>
      </c>
      <c r="G16" s="8">
        <f>'Каникулы в горах | COMMISSION'!G16</f>
        <v>12600</v>
      </c>
      <c r="H16" s="8">
        <f>'Каникулы в горах | COMMISSION'!H16</f>
        <v>12600</v>
      </c>
      <c r="I16" s="8">
        <f>'Каникулы в горах | COMMISSION'!I16</f>
        <v>12600</v>
      </c>
      <c r="J16" s="8">
        <f>'Каникулы в горах | COMMISSION'!J16</f>
        <v>14310</v>
      </c>
      <c r="K16" s="8">
        <f>'Каникулы в горах | COMMISSION'!K16</f>
        <v>13680</v>
      </c>
      <c r="L16" s="8">
        <f>'Каникулы в горах | COMMISSION'!L16</f>
        <v>13680</v>
      </c>
      <c r="M16" s="8">
        <f>'Каникулы в горах | COMMISSION'!M16</f>
        <v>14310</v>
      </c>
    </row>
    <row r="17" spans="1:13" s="53" customFormat="1" x14ac:dyDescent="0.2">
      <c r="A17" s="88">
        <f>A8</f>
        <v>2</v>
      </c>
      <c r="B17" s="8">
        <f>'Каникулы в горах | COMMISSION'!B17</f>
        <v>15210</v>
      </c>
      <c r="C17" s="8">
        <f>'Каникулы в горах | COMMISSION'!C17</f>
        <v>16470</v>
      </c>
      <c r="D17" s="8">
        <f>'Каникулы в горах | COMMISSION'!D17</f>
        <v>15210</v>
      </c>
      <c r="E17" s="8">
        <f>'Каникулы в горах | COMMISSION'!E17</f>
        <v>15210</v>
      </c>
      <c r="F17" s="8">
        <f>'Каникулы в горах | COMMISSION'!F17</f>
        <v>14130</v>
      </c>
      <c r="G17" s="8">
        <f>'Каникулы в горах | COMMISSION'!G17</f>
        <v>14130</v>
      </c>
      <c r="H17" s="8">
        <f>'Каникулы в горах | COMMISSION'!H17</f>
        <v>14130</v>
      </c>
      <c r="I17" s="8">
        <f>'Каникулы в горах | COMMISSION'!I17</f>
        <v>14130</v>
      </c>
      <c r="J17" s="8">
        <f>'Каникулы в горах | COMMISSION'!J17</f>
        <v>15840</v>
      </c>
      <c r="K17" s="8">
        <f>'Каникулы в горах | COMMISSION'!K17</f>
        <v>15210</v>
      </c>
      <c r="L17" s="8">
        <f>'Каникулы в горах | COMMISSION'!L17</f>
        <v>15210</v>
      </c>
      <c r="M17" s="8">
        <f>'Каникулы в горах | COMMISSION'!M17</f>
        <v>15840</v>
      </c>
    </row>
    <row r="18" spans="1:13" s="53" customFormat="1" x14ac:dyDescent="0.2">
      <c r="A18" s="42" t="s">
        <v>86</v>
      </c>
      <c r="B18" s="8"/>
      <c r="C18" s="8"/>
      <c r="D18" s="8"/>
      <c r="E18" s="8"/>
      <c r="F18" s="8"/>
      <c r="G18" s="8"/>
      <c r="H18" s="8"/>
      <c r="I18" s="8"/>
      <c r="J18" s="8"/>
      <c r="K18" s="8"/>
      <c r="L18" s="8"/>
      <c r="M18" s="8"/>
    </row>
    <row r="19" spans="1:13" s="53" customFormat="1" x14ac:dyDescent="0.2">
      <c r="A19" s="88">
        <f>A7</f>
        <v>1</v>
      </c>
      <c r="B19" s="8">
        <f>'Каникулы в горах | COMMISSION'!B19</f>
        <v>28350</v>
      </c>
      <c r="C19" s="8">
        <f>'Каникулы в горах | COMMISSION'!C19</f>
        <v>29610</v>
      </c>
      <c r="D19" s="8">
        <f>'Каникулы в горах | COMMISSION'!D19</f>
        <v>28350</v>
      </c>
      <c r="E19" s="8">
        <f>'Каникулы в горах | COMMISSION'!E19</f>
        <v>28350</v>
      </c>
      <c r="F19" s="8">
        <f>'Каникулы в горах | COMMISSION'!F19</f>
        <v>27270</v>
      </c>
      <c r="G19" s="8">
        <f>'Каникулы в горах | COMMISSION'!G19</f>
        <v>27270</v>
      </c>
      <c r="H19" s="8">
        <f>'Каникулы в горах | COMMISSION'!H19</f>
        <v>27270</v>
      </c>
      <c r="I19" s="8">
        <f>'Каникулы в горах | COMMISSION'!I19</f>
        <v>27270</v>
      </c>
      <c r="J19" s="8">
        <f>'Каникулы в горах | COMMISSION'!J19</f>
        <v>28980</v>
      </c>
      <c r="K19" s="8">
        <f>'Каникулы в горах | COMMISSION'!K19</f>
        <v>28350</v>
      </c>
      <c r="L19" s="8">
        <f>'Каникулы в горах | COMMISSION'!L19</f>
        <v>28350</v>
      </c>
      <c r="M19" s="8">
        <f>'Каникулы в горах | COMMISSION'!M19</f>
        <v>28980</v>
      </c>
    </row>
    <row r="20" spans="1:13" s="53" customFormat="1" x14ac:dyDescent="0.2">
      <c r="A20" s="88">
        <f>A8</f>
        <v>2</v>
      </c>
      <c r="B20" s="8">
        <f>'Каникулы в горах | COMMISSION'!B20</f>
        <v>29880</v>
      </c>
      <c r="C20" s="8">
        <f>'Каникулы в горах | COMMISSION'!C20</f>
        <v>31140</v>
      </c>
      <c r="D20" s="8">
        <f>'Каникулы в горах | COMMISSION'!D20</f>
        <v>29880</v>
      </c>
      <c r="E20" s="8">
        <f>'Каникулы в горах | COMMISSION'!E20</f>
        <v>29880</v>
      </c>
      <c r="F20" s="8">
        <f>'Каникулы в горах | COMMISSION'!F20</f>
        <v>28800</v>
      </c>
      <c r="G20" s="8">
        <f>'Каникулы в горах | COMMISSION'!G20</f>
        <v>28800</v>
      </c>
      <c r="H20" s="8">
        <f>'Каникулы в горах | COMMISSION'!H20</f>
        <v>28800</v>
      </c>
      <c r="I20" s="8">
        <f>'Каникулы в горах | COMMISSION'!I20</f>
        <v>28800</v>
      </c>
      <c r="J20" s="8">
        <f>'Каникулы в горах | COMMISSION'!J20</f>
        <v>30510</v>
      </c>
      <c r="K20" s="8">
        <f>'Каникулы в горах | COMMISSION'!K20</f>
        <v>29880</v>
      </c>
      <c r="L20" s="8">
        <f>'Каникулы в горах | COMMISSION'!L20</f>
        <v>29880</v>
      </c>
      <c r="M20" s="8">
        <f>'Каникулы в горах | COMMISSION'!M20</f>
        <v>30510</v>
      </c>
    </row>
    <row r="21" spans="1:13" s="53" customFormat="1" x14ac:dyDescent="0.2">
      <c r="A21" s="42" t="s">
        <v>87</v>
      </c>
      <c r="B21" s="8"/>
      <c r="C21" s="8"/>
      <c r="D21" s="8"/>
      <c r="E21" s="8"/>
      <c r="F21" s="8"/>
      <c r="G21" s="8"/>
      <c r="H21" s="8"/>
      <c r="I21" s="8"/>
      <c r="J21" s="8"/>
      <c r="K21" s="8"/>
      <c r="L21" s="8"/>
      <c r="M21" s="8"/>
    </row>
    <row r="22" spans="1:13" s="53" customFormat="1" x14ac:dyDescent="0.2">
      <c r="A22" s="88" t="s">
        <v>88</v>
      </c>
      <c r="B22" s="8">
        <f>'Каникулы в горах | COMMISSION'!B22</f>
        <v>52380</v>
      </c>
      <c r="C22" s="8">
        <f>'Каникулы в горах | COMMISSION'!C22</f>
        <v>53640</v>
      </c>
      <c r="D22" s="8">
        <f>'Каникулы в горах | COMMISSION'!D22</f>
        <v>52380</v>
      </c>
      <c r="E22" s="8">
        <f>'Каникулы в горах | COMMISSION'!E22</f>
        <v>52380</v>
      </c>
      <c r="F22" s="8">
        <f>'Каникулы в горах | COMMISSION'!F22</f>
        <v>51300</v>
      </c>
      <c r="G22" s="8">
        <f>'Каникулы в горах | COMMISSION'!G22</f>
        <v>51300</v>
      </c>
      <c r="H22" s="8">
        <f>'Каникулы в горах | COMMISSION'!H22</f>
        <v>51300</v>
      </c>
      <c r="I22" s="8">
        <f>'Каникулы в горах | COMMISSION'!I22</f>
        <v>51300</v>
      </c>
      <c r="J22" s="8">
        <f>'Каникулы в горах | COMMISSION'!J22</f>
        <v>53010</v>
      </c>
      <c r="K22" s="8">
        <f>'Каникулы в горах | COMMISSION'!K22</f>
        <v>52380</v>
      </c>
      <c r="L22" s="8">
        <f>'Каникулы в горах | COMMISSION'!L22</f>
        <v>52380</v>
      </c>
      <c r="M22" s="8">
        <f>'Каникулы в горах | COMMISSION'!M22</f>
        <v>53010</v>
      </c>
    </row>
    <row r="23" spans="1:13" s="53" customFormat="1" x14ac:dyDescent="0.2">
      <c r="A23" s="89"/>
      <c r="B23" s="196"/>
      <c r="C23" s="196"/>
      <c r="D23" s="196"/>
      <c r="E23" s="196"/>
      <c r="F23" s="196"/>
      <c r="G23" s="196"/>
      <c r="H23" s="196"/>
      <c r="I23" s="196"/>
      <c r="J23" s="196"/>
      <c r="K23" s="196"/>
      <c r="L23" s="196"/>
      <c r="M23" s="196"/>
    </row>
    <row r="24" spans="1:13" ht="18" customHeight="1" x14ac:dyDescent="0.2">
      <c r="A24" s="111" t="s">
        <v>100</v>
      </c>
      <c r="B24" s="210">
        <f t="shared" ref="B24:M24" si="0">B4</f>
        <v>45931</v>
      </c>
      <c r="C24" s="210">
        <f t="shared" si="0"/>
        <v>45933</v>
      </c>
      <c r="D24" s="210">
        <f t="shared" si="0"/>
        <v>45938</v>
      </c>
      <c r="E24" s="210">
        <f t="shared" si="0"/>
        <v>45940</v>
      </c>
      <c r="F24" s="210">
        <f t="shared" si="0"/>
        <v>45942</v>
      </c>
      <c r="G24" s="210">
        <f t="shared" si="0"/>
        <v>45947</v>
      </c>
      <c r="H24" s="210">
        <f t="shared" si="0"/>
        <v>45949</v>
      </c>
      <c r="I24" s="210">
        <f t="shared" si="0"/>
        <v>45953</v>
      </c>
      <c r="J24" s="210">
        <f t="shared" si="0"/>
        <v>45954</v>
      </c>
      <c r="K24" s="210">
        <f t="shared" si="0"/>
        <v>45958</v>
      </c>
      <c r="L24" s="210">
        <f t="shared" si="0"/>
        <v>45959</v>
      </c>
      <c r="M24" s="210">
        <f t="shared" si="0"/>
        <v>45961</v>
      </c>
    </row>
    <row r="25" spans="1:13" ht="20.25" customHeight="1" x14ac:dyDescent="0.2">
      <c r="A25" s="90" t="s">
        <v>64</v>
      </c>
      <c r="B25" s="210">
        <f t="shared" ref="B25:M25" si="1">B5</f>
        <v>45932</v>
      </c>
      <c r="C25" s="210">
        <f t="shared" si="1"/>
        <v>45937</v>
      </c>
      <c r="D25" s="210">
        <f t="shared" si="1"/>
        <v>45939</v>
      </c>
      <c r="E25" s="210">
        <f t="shared" si="1"/>
        <v>45941</v>
      </c>
      <c r="F25" s="210">
        <f t="shared" si="1"/>
        <v>45946</v>
      </c>
      <c r="G25" s="210">
        <f t="shared" si="1"/>
        <v>45948</v>
      </c>
      <c r="H25" s="210">
        <f t="shared" si="1"/>
        <v>45952</v>
      </c>
      <c r="I25" s="210">
        <f t="shared" si="1"/>
        <v>45953</v>
      </c>
      <c r="J25" s="210">
        <f t="shared" si="1"/>
        <v>45957</v>
      </c>
      <c r="K25" s="210">
        <f t="shared" si="1"/>
        <v>45958</v>
      </c>
      <c r="L25" s="210">
        <f t="shared" si="1"/>
        <v>45960</v>
      </c>
      <c r="M25" s="210">
        <f t="shared" si="1"/>
        <v>45961</v>
      </c>
    </row>
    <row r="26" spans="1:13" s="44" customFormat="1" x14ac:dyDescent="0.2">
      <c r="A26" s="42" t="s">
        <v>83</v>
      </c>
      <c r="B26" s="195"/>
      <c r="C26" s="195"/>
      <c r="D26" s="195"/>
      <c r="E26" s="195"/>
      <c r="F26" s="195"/>
      <c r="G26" s="195"/>
      <c r="H26" s="195"/>
      <c r="I26" s="195"/>
      <c r="J26" s="195"/>
      <c r="K26" s="195"/>
      <c r="L26" s="195"/>
      <c r="M26" s="195"/>
    </row>
    <row r="27" spans="1:13" s="50" customFormat="1" x14ac:dyDescent="0.2">
      <c r="A27" s="88">
        <v>1</v>
      </c>
      <c r="B27" s="198">
        <f t="shared" ref="B27:M27" si="2">ROUNDUP(B7*0.87,)</f>
        <v>9005</v>
      </c>
      <c r="C27" s="198">
        <f t="shared" si="2"/>
        <v>10101</v>
      </c>
      <c r="D27" s="198">
        <f t="shared" si="2"/>
        <v>9005</v>
      </c>
      <c r="E27" s="198">
        <f t="shared" si="2"/>
        <v>9005</v>
      </c>
      <c r="F27" s="198">
        <f t="shared" si="2"/>
        <v>8065</v>
      </c>
      <c r="G27" s="198">
        <f t="shared" si="2"/>
        <v>8065</v>
      </c>
      <c r="H27" s="198">
        <f t="shared" si="2"/>
        <v>8065</v>
      </c>
      <c r="I27" s="198">
        <f t="shared" si="2"/>
        <v>8065</v>
      </c>
      <c r="J27" s="198">
        <f t="shared" si="2"/>
        <v>9553</v>
      </c>
      <c r="K27" s="198">
        <f t="shared" si="2"/>
        <v>9005</v>
      </c>
      <c r="L27" s="198">
        <f t="shared" si="2"/>
        <v>9005</v>
      </c>
      <c r="M27" s="198">
        <f t="shared" si="2"/>
        <v>9553</v>
      </c>
    </row>
    <row r="28" spans="1:13" s="50" customFormat="1" x14ac:dyDescent="0.2">
      <c r="A28" s="88">
        <v>2</v>
      </c>
      <c r="B28" s="198">
        <f t="shared" ref="B28:M28" si="3">ROUNDUP(B8*0.87,)</f>
        <v>10336</v>
      </c>
      <c r="C28" s="198">
        <f t="shared" si="3"/>
        <v>11432</v>
      </c>
      <c r="D28" s="198">
        <f t="shared" si="3"/>
        <v>10336</v>
      </c>
      <c r="E28" s="198">
        <f t="shared" si="3"/>
        <v>10336</v>
      </c>
      <c r="F28" s="198">
        <f t="shared" si="3"/>
        <v>9396</v>
      </c>
      <c r="G28" s="198">
        <f t="shared" si="3"/>
        <v>9396</v>
      </c>
      <c r="H28" s="198">
        <f t="shared" si="3"/>
        <v>9396</v>
      </c>
      <c r="I28" s="198">
        <f t="shared" si="3"/>
        <v>9396</v>
      </c>
      <c r="J28" s="198">
        <f t="shared" si="3"/>
        <v>10884</v>
      </c>
      <c r="K28" s="198">
        <f t="shared" si="3"/>
        <v>10336</v>
      </c>
      <c r="L28" s="198">
        <f t="shared" si="3"/>
        <v>10336</v>
      </c>
      <c r="M28" s="198">
        <f t="shared" si="3"/>
        <v>10884</v>
      </c>
    </row>
    <row r="29" spans="1:13" s="50" customFormat="1" x14ac:dyDescent="0.2">
      <c r="A29" s="42" t="s">
        <v>234</v>
      </c>
      <c r="B29" s="198"/>
      <c r="C29" s="198"/>
      <c r="D29" s="198"/>
      <c r="E29" s="198"/>
      <c r="F29" s="198"/>
      <c r="G29" s="198"/>
      <c r="H29" s="198"/>
      <c r="I29" s="198"/>
      <c r="J29" s="198"/>
      <c r="K29" s="198"/>
      <c r="L29" s="198"/>
      <c r="M29" s="198"/>
    </row>
    <row r="30" spans="1:13" s="50" customFormat="1" x14ac:dyDescent="0.2">
      <c r="A30" s="180">
        <v>1</v>
      </c>
      <c r="B30" s="198">
        <f t="shared" ref="B30:M30" si="4">ROUNDUP(B10*0.87,)</f>
        <v>9788</v>
      </c>
      <c r="C30" s="198">
        <f t="shared" si="4"/>
        <v>10884</v>
      </c>
      <c r="D30" s="198">
        <f t="shared" si="4"/>
        <v>9788</v>
      </c>
      <c r="E30" s="198">
        <f t="shared" si="4"/>
        <v>9788</v>
      </c>
      <c r="F30" s="198">
        <f t="shared" si="4"/>
        <v>8848</v>
      </c>
      <c r="G30" s="198">
        <f t="shared" si="4"/>
        <v>8848</v>
      </c>
      <c r="H30" s="198">
        <f t="shared" si="4"/>
        <v>8848</v>
      </c>
      <c r="I30" s="198">
        <f t="shared" si="4"/>
        <v>8848</v>
      </c>
      <c r="J30" s="198">
        <f t="shared" si="4"/>
        <v>10336</v>
      </c>
      <c r="K30" s="198">
        <f t="shared" si="4"/>
        <v>9788</v>
      </c>
      <c r="L30" s="198">
        <f t="shared" si="4"/>
        <v>9788</v>
      </c>
      <c r="M30" s="198">
        <f t="shared" si="4"/>
        <v>10336</v>
      </c>
    </row>
    <row r="31" spans="1:13" s="50" customFormat="1" x14ac:dyDescent="0.2">
      <c r="A31" s="180">
        <v>2</v>
      </c>
      <c r="B31" s="198">
        <f t="shared" ref="B31:M31" si="5">ROUNDUP(B11*0.87,)</f>
        <v>11119</v>
      </c>
      <c r="C31" s="198">
        <f t="shared" si="5"/>
        <v>12215</v>
      </c>
      <c r="D31" s="198">
        <f t="shared" si="5"/>
        <v>11119</v>
      </c>
      <c r="E31" s="198">
        <f t="shared" si="5"/>
        <v>11119</v>
      </c>
      <c r="F31" s="198">
        <f t="shared" si="5"/>
        <v>10179</v>
      </c>
      <c r="G31" s="198">
        <f t="shared" si="5"/>
        <v>10179</v>
      </c>
      <c r="H31" s="198">
        <f t="shared" si="5"/>
        <v>10179</v>
      </c>
      <c r="I31" s="198">
        <f t="shared" si="5"/>
        <v>10179</v>
      </c>
      <c r="J31" s="198">
        <f t="shared" si="5"/>
        <v>11667</v>
      </c>
      <c r="K31" s="198">
        <f t="shared" si="5"/>
        <v>11119</v>
      </c>
      <c r="L31" s="198">
        <f t="shared" si="5"/>
        <v>11119</v>
      </c>
      <c r="M31" s="198">
        <f t="shared" si="5"/>
        <v>11667</v>
      </c>
    </row>
    <row r="32" spans="1:13" s="50" customFormat="1" x14ac:dyDescent="0.2">
      <c r="A32" s="42" t="s">
        <v>84</v>
      </c>
      <c r="B32" s="198"/>
      <c r="C32" s="198"/>
      <c r="D32" s="198"/>
      <c r="E32" s="198"/>
      <c r="F32" s="198"/>
      <c r="G32" s="198"/>
      <c r="H32" s="198"/>
      <c r="I32" s="198"/>
      <c r="J32" s="198"/>
      <c r="K32" s="198"/>
      <c r="L32" s="198"/>
      <c r="M32" s="198"/>
    </row>
    <row r="33" spans="1:13" s="50" customFormat="1" x14ac:dyDescent="0.2">
      <c r="A33" s="88">
        <f>A27</f>
        <v>1</v>
      </c>
      <c r="B33" s="198">
        <f t="shared" ref="B33:M33" si="6">ROUNDUP(B13*0.87,)</f>
        <v>10571</v>
      </c>
      <c r="C33" s="198">
        <f t="shared" si="6"/>
        <v>11667</v>
      </c>
      <c r="D33" s="198">
        <f t="shared" si="6"/>
        <v>10571</v>
      </c>
      <c r="E33" s="198">
        <f t="shared" si="6"/>
        <v>10571</v>
      </c>
      <c r="F33" s="198">
        <f t="shared" si="6"/>
        <v>9631</v>
      </c>
      <c r="G33" s="198">
        <f t="shared" si="6"/>
        <v>9631</v>
      </c>
      <c r="H33" s="198">
        <f t="shared" si="6"/>
        <v>9631</v>
      </c>
      <c r="I33" s="198">
        <f t="shared" si="6"/>
        <v>9631</v>
      </c>
      <c r="J33" s="198">
        <f t="shared" si="6"/>
        <v>11119</v>
      </c>
      <c r="K33" s="198">
        <f t="shared" si="6"/>
        <v>10571</v>
      </c>
      <c r="L33" s="198">
        <f t="shared" si="6"/>
        <v>10571</v>
      </c>
      <c r="M33" s="198">
        <f t="shared" si="6"/>
        <v>11119</v>
      </c>
    </row>
    <row r="34" spans="1:13" s="50" customFormat="1" x14ac:dyDescent="0.2">
      <c r="A34" s="88">
        <f>A28</f>
        <v>2</v>
      </c>
      <c r="B34" s="198">
        <f t="shared" ref="B34:M34" si="7">ROUNDUP(B14*0.87,)</f>
        <v>11902</v>
      </c>
      <c r="C34" s="198">
        <f t="shared" si="7"/>
        <v>12998</v>
      </c>
      <c r="D34" s="198">
        <f t="shared" si="7"/>
        <v>11902</v>
      </c>
      <c r="E34" s="198">
        <f t="shared" si="7"/>
        <v>11902</v>
      </c>
      <c r="F34" s="198">
        <f t="shared" si="7"/>
        <v>10962</v>
      </c>
      <c r="G34" s="198">
        <f t="shared" si="7"/>
        <v>10962</v>
      </c>
      <c r="H34" s="198">
        <f t="shared" si="7"/>
        <v>10962</v>
      </c>
      <c r="I34" s="198">
        <f t="shared" si="7"/>
        <v>10962</v>
      </c>
      <c r="J34" s="198">
        <f t="shared" si="7"/>
        <v>12450</v>
      </c>
      <c r="K34" s="198">
        <f t="shared" si="7"/>
        <v>11902</v>
      </c>
      <c r="L34" s="198">
        <f t="shared" si="7"/>
        <v>11902</v>
      </c>
      <c r="M34" s="198">
        <f t="shared" si="7"/>
        <v>12450</v>
      </c>
    </row>
    <row r="35" spans="1:13" s="50" customFormat="1" x14ac:dyDescent="0.2">
      <c r="A35" s="42" t="s">
        <v>85</v>
      </c>
      <c r="B35" s="198"/>
      <c r="C35" s="198"/>
      <c r="D35" s="198"/>
      <c r="E35" s="198"/>
      <c r="F35" s="198"/>
      <c r="G35" s="198"/>
      <c r="H35" s="198"/>
      <c r="I35" s="198"/>
      <c r="J35" s="198"/>
      <c r="K35" s="198"/>
      <c r="L35" s="198"/>
      <c r="M35" s="198"/>
    </row>
    <row r="36" spans="1:13" s="50" customFormat="1" x14ac:dyDescent="0.2">
      <c r="A36" s="88">
        <f>A27</f>
        <v>1</v>
      </c>
      <c r="B36" s="198">
        <f t="shared" ref="B36:M36" si="8">ROUNDUP(B16*0.87,)</f>
        <v>11902</v>
      </c>
      <c r="C36" s="198">
        <f t="shared" si="8"/>
        <v>12998</v>
      </c>
      <c r="D36" s="198">
        <f t="shared" si="8"/>
        <v>11902</v>
      </c>
      <c r="E36" s="198">
        <f t="shared" si="8"/>
        <v>11902</v>
      </c>
      <c r="F36" s="198">
        <f t="shared" si="8"/>
        <v>10962</v>
      </c>
      <c r="G36" s="198">
        <f t="shared" si="8"/>
        <v>10962</v>
      </c>
      <c r="H36" s="198">
        <f t="shared" si="8"/>
        <v>10962</v>
      </c>
      <c r="I36" s="198">
        <f t="shared" si="8"/>
        <v>10962</v>
      </c>
      <c r="J36" s="198">
        <f t="shared" si="8"/>
        <v>12450</v>
      </c>
      <c r="K36" s="198">
        <f t="shared" si="8"/>
        <v>11902</v>
      </c>
      <c r="L36" s="198">
        <f t="shared" si="8"/>
        <v>11902</v>
      </c>
      <c r="M36" s="198">
        <f t="shared" si="8"/>
        <v>12450</v>
      </c>
    </row>
    <row r="37" spans="1:13" s="50" customFormat="1" x14ac:dyDescent="0.2">
      <c r="A37" s="88">
        <f>A28</f>
        <v>2</v>
      </c>
      <c r="B37" s="198">
        <f t="shared" ref="B37:M37" si="9">ROUNDUP(B17*0.87,)</f>
        <v>13233</v>
      </c>
      <c r="C37" s="198">
        <f t="shared" si="9"/>
        <v>14329</v>
      </c>
      <c r="D37" s="198">
        <f t="shared" si="9"/>
        <v>13233</v>
      </c>
      <c r="E37" s="198">
        <f t="shared" si="9"/>
        <v>13233</v>
      </c>
      <c r="F37" s="198">
        <f t="shared" si="9"/>
        <v>12294</v>
      </c>
      <c r="G37" s="198">
        <f t="shared" si="9"/>
        <v>12294</v>
      </c>
      <c r="H37" s="198">
        <f t="shared" si="9"/>
        <v>12294</v>
      </c>
      <c r="I37" s="198">
        <f t="shared" si="9"/>
        <v>12294</v>
      </c>
      <c r="J37" s="198">
        <f t="shared" si="9"/>
        <v>13781</v>
      </c>
      <c r="K37" s="198">
        <f t="shared" si="9"/>
        <v>13233</v>
      </c>
      <c r="L37" s="198">
        <f t="shared" si="9"/>
        <v>13233</v>
      </c>
      <c r="M37" s="198">
        <f t="shared" si="9"/>
        <v>13781</v>
      </c>
    </row>
    <row r="38" spans="1:13" s="50" customFormat="1" x14ac:dyDescent="0.2">
      <c r="A38" s="42" t="s">
        <v>86</v>
      </c>
      <c r="B38" s="198"/>
      <c r="C38" s="198"/>
      <c r="D38" s="198"/>
      <c r="E38" s="198"/>
      <c r="F38" s="198"/>
      <c r="G38" s="198"/>
      <c r="H38" s="198"/>
      <c r="I38" s="198"/>
      <c r="J38" s="198"/>
      <c r="K38" s="198"/>
      <c r="L38" s="198"/>
      <c r="M38" s="198"/>
    </row>
    <row r="39" spans="1:13" s="50" customFormat="1" x14ac:dyDescent="0.2">
      <c r="A39" s="88">
        <f>A27</f>
        <v>1</v>
      </c>
      <c r="B39" s="198">
        <f t="shared" ref="B39:M39" si="10">ROUNDUP(B19*0.87,)</f>
        <v>24665</v>
      </c>
      <c r="C39" s="198">
        <f t="shared" si="10"/>
        <v>25761</v>
      </c>
      <c r="D39" s="198">
        <f t="shared" si="10"/>
        <v>24665</v>
      </c>
      <c r="E39" s="198">
        <f t="shared" si="10"/>
        <v>24665</v>
      </c>
      <c r="F39" s="198">
        <f t="shared" si="10"/>
        <v>23725</v>
      </c>
      <c r="G39" s="198">
        <f t="shared" si="10"/>
        <v>23725</v>
      </c>
      <c r="H39" s="198">
        <f t="shared" si="10"/>
        <v>23725</v>
      </c>
      <c r="I39" s="198">
        <f t="shared" si="10"/>
        <v>23725</v>
      </c>
      <c r="J39" s="198">
        <f t="shared" si="10"/>
        <v>25213</v>
      </c>
      <c r="K39" s="198">
        <f t="shared" si="10"/>
        <v>24665</v>
      </c>
      <c r="L39" s="198">
        <f t="shared" si="10"/>
        <v>24665</v>
      </c>
      <c r="M39" s="198">
        <f t="shared" si="10"/>
        <v>25213</v>
      </c>
    </row>
    <row r="40" spans="1:13" s="50" customFormat="1" x14ac:dyDescent="0.2">
      <c r="A40" s="88">
        <f>A28</f>
        <v>2</v>
      </c>
      <c r="B40" s="198">
        <f t="shared" ref="B40:M40" si="11">ROUNDUP(B20*0.87,)</f>
        <v>25996</v>
      </c>
      <c r="C40" s="198">
        <f t="shared" si="11"/>
        <v>27092</v>
      </c>
      <c r="D40" s="198">
        <f t="shared" si="11"/>
        <v>25996</v>
      </c>
      <c r="E40" s="198">
        <f t="shared" si="11"/>
        <v>25996</v>
      </c>
      <c r="F40" s="198">
        <f t="shared" si="11"/>
        <v>25056</v>
      </c>
      <c r="G40" s="198">
        <f t="shared" si="11"/>
        <v>25056</v>
      </c>
      <c r="H40" s="198">
        <f t="shared" si="11"/>
        <v>25056</v>
      </c>
      <c r="I40" s="198">
        <f t="shared" si="11"/>
        <v>25056</v>
      </c>
      <c r="J40" s="198">
        <f t="shared" si="11"/>
        <v>26544</v>
      </c>
      <c r="K40" s="198">
        <f t="shared" si="11"/>
        <v>25996</v>
      </c>
      <c r="L40" s="198">
        <f t="shared" si="11"/>
        <v>25996</v>
      </c>
      <c r="M40" s="198">
        <f t="shared" si="11"/>
        <v>26544</v>
      </c>
    </row>
    <row r="41" spans="1:13" s="50" customFormat="1" x14ac:dyDescent="0.2">
      <c r="A41" s="42" t="s">
        <v>87</v>
      </c>
      <c r="B41" s="198"/>
      <c r="C41" s="198"/>
      <c r="D41" s="198"/>
      <c r="E41" s="198"/>
      <c r="F41" s="198"/>
      <c r="G41" s="198"/>
      <c r="H41" s="198"/>
      <c r="I41" s="198"/>
      <c r="J41" s="198"/>
      <c r="K41" s="198"/>
      <c r="L41" s="198"/>
      <c r="M41" s="198"/>
    </row>
    <row r="42" spans="1:13" s="50" customFormat="1" x14ac:dyDescent="0.2">
      <c r="A42" s="88" t="s">
        <v>88</v>
      </c>
      <c r="B42" s="198">
        <f t="shared" ref="B42:M42" si="12">ROUNDUP(B22*0.87,)</f>
        <v>45571</v>
      </c>
      <c r="C42" s="198">
        <f t="shared" si="12"/>
        <v>46667</v>
      </c>
      <c r="D42" s="198">
        <f t="shared" si="12"/>
        <v>45571</v>
      </c>
      <c r="E42" s="198">
        <f t="shared" si="12"/>
        <v>45571</v>
      </c>
      <c r="F42" s="198">
        <f t="shared" si="12"/>
        <v>44631</v>
      </c>
      <c r="G42" s="198">
        <f t="shared" si="12"/>
        <v>44631</v>
      </c>
      <c r="H42" s="198">
        <f t="shared" si="12"/>
        <v>44631</v>
      </c>
      <c r="I42" s="198">
        <f t="shared" si="12"/>
        <v>44631</v>
      </c>
      <c r="J42" s="198">
        <f t="shared" si="12"/>
        <v>46119</v>
      </c>
      <c r="K42" s="198">
        <f t="shared" si="12"/>
        <v>45571</v>
      </c>
      <c r="L42" s="198">
        <f t="shared" si="12"/>
        <v>45571</v>
      </c>
      <c r="M42" s="198">
        <f t="shared" si="12"/>
        <v>46119</v>
      </c>
    </row>
    <row r="43" spans="1:13" s="50" customFormat="1" ht="135" x14ac:dyDescent="0.2">
      <c r="A43" s="156" t="s">
        <v>239</v>
      </c>
    </row>
    <row r="44" spans="1:13" s="50" customFormat="1" ht="12.75" thickBot="1" x14ac:dyDescent="0.25">
      <c r="A44" s="169" t="s">
        <v>71</v>
      </c>
    </row>
    <row r="45" spans="1:13" s="50" customFormat="1" ht="12.75" thickBot="1" x14ac:dyDescent="0.25">
      <c r="A45" s="184" t="s">
        <v>281</v>
      </c>
    </row>
    <row r="46" spans="1:13" x14ac:dyDescent="0.2">
      <c r="A46" s="185" t="s">
        <v>282</v>
      </c>
    </row>
    <row r="47" spans="1:13" ht="9" customHeight="1" x14ac:dyDescent="0.2">
      <c r="A47" s="62"/>
    </row>
    <row r="48" spans="1:13"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289</v>
      </c>
    </row>
    <row r="56" spans="1:1" x14ac:dyDescent="0.2">
      <c r="A56" s="59"/>
    </row>
    <row r="57" spans="1:1" ht="25.5" x14ac:dyDescent="0.2">
      <c r="A57" s="157" t="s">
        <v>283</v>
      </c>
    </row>
    <row r="58" spans="1:1" ht="45" x14ac:dyDescent="0.2">
      <c r="A58" s="211" t="s">
        <v>226</v>
      </c>
    </row>
    <row r="59" spans="1:1" ht="22.5" x14ac:dyDescent="0.2">
      <c r="A59" s="211" t="s">
        <v>284</v>
      </c>
    </row>
    <row r="60" spans="1:1" ht="22.5" x14ac:dyDescent="0.2">
      <c r="A60" s="211" t="s">
        <v>285</v>
      </c>
    </row>
    <row r="61" spans="1:1" ht="33.75" x14ac:dyDescent="0.2">
      <c r="A61" s="211" t="s">
        <v>286</v>
      </c>
    </row>
    <row r="62" spans="1:1" ht="22.5" x14ac:dyDescent="0.2">
      <c r="A62" s="211" t="s">
        <v>287</v>
      </c>
    </row>
    <row r="63" spans="1:1" ht="22.5" x14ac:dyDescent="0.2">
      <c r="A63" s="211" t="s">
        <v>288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3"/>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16384" width="9" style="48"/>
  </cols>
  <sheetData>
    <row r="1" spans="1:13" s="51" customFormat="1" ht="12" customHeight="1" x14ac:dyDescent="0.2">
      <c r="A1" s="213" t="s">
        <v>82</v>
      </c>
    </row>
    <row r="2" spans="1:13" s="51" customFormat="1" ht="12" customHeight="1" x14ac:dyDescent="0.2">
      <c r="A2" s="213"/>
    </row>
    <row r="3" spans="1:13" s="51" customFormat="1" ht="12" customHeight="1" x14ac:dyDescent="0.2">
      <c r="A3" s="170" t="s">
        <v>237</v>
      </c>
    </row>
    <row r="4" spans="1:13" ht="18" customHeight="1" x14ac:dyDescent="0.2">
      <c r="A4" s="111" t="s">
        <v>100</v>
      </c>
      <c r="B4" s="212">
        <f>'Каникулы в горах | FIT18'!B24</f>
        <v>45931</v>
      </c>
      <c r="C4" s="212">
        <f>'Каникулы в горах | FIT18'!C24</f>
        <v>45933</v>
      </c>
      <c r="D4" s="212">
        <f>'Каникулы в горах | FIT18'!D24</f>
        <v>45938</v>
      </c>
      <c r="E4" s="212">
        <f>'Каникулы в горах | FIT18'!E24</f>
        <v>45940</v>
      </c>
      <c r="F4" s="212">
        <f>'Каникулы в горах | FIT18'!F24</f>
        <v>45942</v>
      </c>
      <c r="G4" s="212">
        <f>'Каникулы в горах | FIT18'!G24</f>
        <v>45947</v>
      </c>
      <c r="H4" s="212">
        <f>'Каникулы в горах | FIT18'!H24</f>
        <v>45949</v>
      </c>
      <c r="I4" s="212">
        <f>'Каникулы в горах | FIT18'!I24</f>
        <v>45953</v>
      </c>
      <c r="J4" s="212">
        <f>'Каникулы в горах | FIT18'!J24</f>
        <v>45954</v>
      </c>
      <c r="K4" s="212">
        <f>'Каникулы в горах | FIT18'!K24</f>
        <v>45958</v>
      </c>
      <c r="L4" s="212">
        <f>'Каникулы в горах | FIT18'!L24</f>
        <v>45959</v>
      </c>
      <c r="M4" s="212">
        <f>'Каникулы в горах | FIT18'!M24</f>
        <v>45961</v>
      </c>
    </row>
    <row r="5" spans="1:13" ht="20.25" customHeight="1" x14ac:dyDescent="0.2">
      <c r="A5" s="90" t="s">
        <v>64</v>
      </c>
      <c r="B5" s="212">
        <f>'Каникулы в горах | FIT18'!B25</f>
        <v>45932</v>
      </c>
      <c r="C5" s="212">
        <f>'Каникулы в горах | FIT18'!C25</f>
        <v>45937</v>
      </c>
      <c r="D5" s="212">
        <f>'Каникулы в горах | FIT18'!D25</f>
        <v>45939</v>
      </c>
      <c r="E5" s="212">
        <f>'Каникулы в горах | FIT18'!E25</f>
        <v>45941</v>
      </c>
      <c r="F5" s="212">
        <f>'Каникулы в горах | FIT18'!F25</f>
        <v>45946</v>
      </c>
      <c r="G5" s="212">
        <f>'Каникулы в горах | FIT18'!G25</f>
        <v>45948</v>
      </c>
      <c r="H5" s="212">
        <f>'Каникулы в горах | FIT18'!H25</f>
        <v>45952</v>
      </c>
      <c r="I5" s="212">
        <f>'Каникулы в горах | FIT18'!I25</f>
        <v>45953</v>
      </c>
      <c r="J5" s="212">
        <f>'Каникулы в горах | FIT18'!J25</f>
        <v>45957</v>
      </c>
      <c r="K5" s="212">
        <f>'Каникулы в горах | FIT18'!K25</f>
        <v>45958</v>
      </c>
      <c r="L5" s="212">
        <f>'Каникулы в горах | FIT18'!L25</f>
        <v>45960</v>
      </c>
      <c r="M5" s="212">
        <f>'Каникулы в горах | FIT18'!M25</f>
        <v>45961</v>
      </c>
    </row>
    <row r="6" spans="1:13" s="44" customFormat="1" x14ac:dyDescent="0.2">
      <c r="A6" s="42" t="s">
        <v>83</v>
      </c>
      <c r="B6" s="87"/>
      <c r="C6" s="87"/>
      <c r="D6" s="87"/>
      <c r="E6" s="87"/>
      <c r="F6" s="87"/>
      <c r="G6" s="87"/>
      <c r="H6" s="87"/>
      <c r="I6" s="87"/>
      <c r="J6" s="87"/>
      <c r="K6" s="87"/>
      <c r="L6" s="87"/>
      <c r="M6" s="87"/>
    </row>
    <row r="7" spans="1:13" s="50" customFormat="1" x14ac:dyDescent="0.2">
      <c r="A7" s="88">
        <v>1</v>
      </c>
      <c r="B7" s="94">
        <f>'Каникулы в горах | FIT18'!B27+25</f>
        <v>9030</v>
      </c>
      <c r="C7" s="94">
        <f>'Каникулы в горах | FIT18'!C27+25</f>
        <v>10126</v>
      </c>
      <c r="D7" s="94">
        <f>'Каникулы в горах | FIT18'!D27+25</f>
        <v>9030</v>
      </c>
      <c r="E7" s="94">
        <f>'Каникулы в горах | FIT18'!E27+25</f>
        <v>9030</v>
      </c>
      <c r="F7" s="94">
        <f>'Каникулы в горах | FIT18'!F27+25</f>
        <v>8090</v>
      </c>
      <c r="G7" s="94">
        <f>'Каникулы в горах | FIT18'!G27+25</f>
        <v>8090</v>
      </c>
      <c r="H7" s="94">
        <f>'Каникулы в горах | FIT18'!H27+25</f>
        <v>8090</v>
      </c>
      <c r="I7" s="94">
        <f>'Каникулы в горах | FIT18'!I27+25</f>
        <v>8090</v>
      </c>
      <c r="J7" s="94">
        <f>'Каникулы в горах | FIT18'!J27+25</f>
        <v>9578</v>
      </c>
      <c r="K7" s="94">
        <f>'Каникулы в горах | FIT18'!K27+25</f>
        <v>9030</v>
      </c>
      <c r="L7" s="94">
        <f>'Каникулы в горах | FIT18'!L27+25</f>
        <v>9030</v>
      </c>
      <c r="M7" s="94">
        <f>'Каникулы в горах | FIT18'!M27+25</f>
        <v>9578</v>
      </c>
    </row>
    <row r="8" spans="1:13" s="50" customFormat="1" x14ac:dyDescent="0.2">
      <c r="A8" s="88">
        <v>2</v>
      </c>
      <c r="B8" s="94">
        <f>'Каникулы в горах | FIT18'!B28+25</f>
        <v>10361</v>
      </c>
      <c r="C8" s="94">
        <f>'Каникулы в горах | FIT18'!C28+25</f>
        <v>11457</v>
      </c>
      <c r="D8" s="94">
        <f>'Каникулы в горах | FIT18'!D28+25</f>
        <v>10361</v>
      </c>
      <c r="E8" s="94">
        <f>'Каникулы в горах | FIT18'!E28+25</f>
        <v>10361</v>
      </c>
      <c r="F8" s="94">
        <f>'Каникулы в горах | FIT18'!F28+25</f>
        <v>9421</v>
      </c>
      <c r="G8" s="94">
        <f>'Каникулы в горах | FIT18'!G28+25</f>
        <v>9421</v>
      </c>
      <c r="H8" s="94">
        <f>'Каникулы в горах | FIT18'!H28+25</f>
        <v>9421</v>
      </c>
      <c r="I8" s="94">
        <f>'Каникулы в горах | FIT18'!I28+25</f>
        <v>9421</v>
      </c>
      <c r="J8" s="94">
        <f>'Каникулы в горах | FIT18'!J28+25</f>
        <v>10909</v>
      </c>
      <c r="K8" s="94">
        <f>'Каникулы в горах | FIT18'!K28+25</f>
        <v>10361</v>
      </c>
      <c r="L8" s="94">
        <f>'Каникулы в горах | FIT18'!L28+25</f>
        <v>10361</v>
      </c>
      <c r="M8" s="94">
        <f>'Каникулы в горах | FIT18'!M28+25</f>
        <v>10909</v>
      </c>
    </row>
    <row r="9" spans="1:13" s="50" customFormat="1" x14ac:dyDescent="0.2">
      <c r="A9" s="42" t="s">
        <v>234</v>
      </c>
      <c r="B9" s="94"/>
      <c r="C9" s="94"/>
      <c r="D9" s="94"/>
      <c r="E9" s="94"/>
      <c r="F9" s="94"/>
      <c r="G9" s="94"/>
      <c r="H9" s="94"/>
      <c r="I9" s="94"/>
      <c r="J9" s="94"/>
      <c r="K9" s="94"/>
      <c r="L9" s="94"/>
      <c r="M9" s="94"/>
    </row>
    <row r="10" spans="1:13" s="50" customFormat="1" x14ac:dyDescent="0.2">
      <c r="A10" s="180">
        <v>1</v>
      </c>
      <c r="B10" s="94">
        <f>'Каникулы в горах | FIT18'!B30+25</f>
        <v>9813</v>
      </c>
      <c r="C10" s="94">
        <f>'Каникулы в горах | FIT18'!C30+25</f>
        <v>10909</v>
      </c>
      <c r="D10" s="94">
        <f>'Каникулы в горах | FIT18'!D30+25</f>
        <v>9813</v>
      </c>
      <c r="E10" s="94">
        <f>'Каникулы в горах | FIT18'!E30+25</f>
        <v>9813</v>
      </c>
      <c r="F10" s="94">
        <f>'Каникулы в горах | FIT18'!F30+25</f>
        <v>8873</v>
      </c>
      <c r="G10" s="94">
        <f>'Каникулы в горах | FIT18'!G30+25</f>
        <v>8873</v>
      </c>
      <c r="H10" s="94">
        <f>'Каникулы в горах | FIT18'!H30+25</f>
        <v>8873</v>
      </c>
      <c r="I10" s="94">
        <f>'Каникулы в горах | FIT18'!I30+25</f>
        <v>8873</v>
      </c>
      <c r="J10" s="94">
        <f>'Каникулы в горах | FIT18'!J30+25</f>
        <v>10361</v>
      </c>
      <c r="K10" s="94">
        <f>'Каникулы в горах | FIT18'!K30+25</f>
        <v>9813</v>
      </c>
      <c r="L10" s="94">
        <f>'Каникулы в горах | FIT18'!L30+25</f>
        <v>9813</v>
      </c>
      <c r="M10" s="94">
        <f>'Каникулы в горах | FIT18'!M30+25</f>
        <v>10361</v>
      </c>
    </row>
    <row r="11" spans="1:13" s="50" customFormat="1" x14ac:dyDescent="0.2">
      <c r="A11" s="180">
        <v>2</v>
      </c>
      <c r="B11" s="94">
        <f>'Каникулы в горах | FIT18'!B31+25</f>
        <v>11144</v>
      </c>
      <c r="C11" s="94">
        <f>'Каникулы в горах | FIT18'!C31+25</f>
        <v>12240</v>
      </c>
      <c r="D11" s="94">
        <f>'Каникулы в горах | FIT18'!D31+25</f>
        <v>11144</v>
      </c>
      <c r="E11" s="94">
        <f>'Каникулы в горах | FIT18'!E31+25</f>
        <v>11144</v>
      </c>
      <c r="F11" s="94">
        <f>'Каникулы в горах | FIT18'!F31+25</f>
        <v>10204</v>
      </c>
      <c r="G11" s="94">
        <f>'Каникулы в горах | FIT18'!G31+25</f>
        <v>10204</v>
      </c>
      <c r="H11" s="94">
        <f>'Каникулы в горах | FIT18'!H31+25</f>
        <v>10204</v>
      </c>
      <c r="I11" s="94">
        <f>'Каникулы в горах | FIT18'!I31+25</f>
        <v>10204</v>
      </c>
      <c r="J11" s="94">
        <f>'Каникулы в горах | FIT18'!J31+25</f>
        <v>11692</v>
      </c>
      <c r="K11" s="94">
        <f>'Каникулы в горах | FIT18'!K31+25</f>
        <v>11144</v>
      </c>
      <c r="L11" s="94">
        <f>'Каникулы в горах | FIT18'!L31+25</f>
        <v>11144</v>
      </c>
      <c r="M11" s="94">
        <f>'Каникулы в горах | FIT18'!M31+25</f>
        <v>11692</v>
      </c>
    </row>
    <row r="12" spans="1:13" s="50" customFormat="1" x14ac:dyDescent="0.2">
      <c r="A12" s="42" t="s">
        <v>84</v>
      </c>
      <c r="B12" s="94"/>
      <c r="C12" s="94"/>
      <c r="D12" s="94"/>
      <c r="E12" s="94"/>
      <c r="F12" s="94"/>
      <c r="G12" s="94"/>
      <c r="H12" s="94"/>
      <c r="I12" s="94"/>
      <c r="J12" s="94"/>
      <c r="K12" s="94"/>
      <c r="L12" s="94"/>
      <c r="M12" s="94"/>
    </row>
    <row r="13" spans="1:13" s="50" customFormat="1" x14ac:dyDescent="0.2">
      <c r="A13" s="88">
        <f>A7</f>
        <v>1</v>
      </c>
      <c r="B13" s="94">
        <f>'Каникулы в горах | FIT18'!B33+25</f>
        <v>10596</v>
      </c>
      <c r="C13" s="94">
        <f>'Каникулы в горах | FIT18'!C33+25</f>
        <v>11692</v>
      </c>
      <c r="D13" s="94">
        <f>'Каникулы в горах | FIT18'!D33+25</f>
        <v>10596</v>
      </c>
      <c r="E13" s="94">
        <f>'Каникулы в горах | FIT18'!E33+25</f>
        <v>10596</v>
      </c>
      <c r="F13" s="94">
        <f>'Каникулы в горах | FIT18'!F33+25</f>
        <v>9656</v>
      </c>
      <c r="G13" s="94">
        <f>'Каникулы в горах | FIT18'!G33+25</f>
        <v>9656</v>
      </c>
      <c r="H13" s="94">
        <f>'Каникулы в горах | FIT18'!H33+25</f>
        <v>9656</v>
      </c>
      <c r="I13" s="94">
        <f>'Каникулы в горах | FIT18'!I33+25</f>
        <v>9656</v>
      </c>
      <c r="J13" s="94">
        <f>'Каникулы в горах | FIT18'!J33+25</f>
        <v>11144</v>
      </c>
      <c r="K13" s="94">
        <f>'Каникулы в горах | FIT18'!K33+25</f>
        <v>10596</v>
      </c>
      <c r="L13" s="94">
        <f>'Каникулы в горах | FIT18'!L33+25</f>
        <v>10596</v>
      </c>
      <c r="M13" s="94">
        <f>'Каникулы в горах | FIT18'!M33+25</f>
        <v>11144</v>
      </c>
    </row>
    <row r="14" spans="1:13" s="50" customFormat="1" x14ac:dyDescent="0.2">
      <c r="A14" s="88">
        <f>A8</f>
        <v>2</v>
      </c>
      <c r="B14" s="94">
        <f>'Каникулы в горах | FIT18'!B34+25</f>
        <v>11927</v>
      </c>
      <c r="C14" s="94">
        <f>'Каникулы в горах | FIT18'!C34+25</f>
        <v>13023</v>
      </c>
      <c r="D14" s="94">
        <f>'Каникулы в горах | FIT18'!D34+25</f>
        <v>11927</v>
      </c>
      <c r="E14" s="94">
        <f>'Каникулы в горах | FIT18'!E34+25</f>
        <v>11927</v>
      </c>
      <c r="F14" s="94">
        <f>'Каникулы в горах | FIT18'!F34+25</f>
        <v>10987</v>
      </c>
      <c r="G14" s="94">
        <f>'Каникулы в горах | FIT18'!G34+25</f>
        <v>10987</v>
      </c>
      <c r="H14" s="94">
        <f>'Каникулы в горах | FIT18'!H34+25</f>
        <v>10987</v>
      </c>
      <c r="I14" s="94">
        <f>'Каникулы в горах | FIT18'!I34+25</f>
        <v>10987</v>
      </c>
      <c r="J14" s="94">
        <f>'Каникулы в горах | FIT18'!J34+25</f>
        <v>12475</v>
      </c>
      <c r="K14" s="94">
        <f>'Каникулы в горах | FIT18'!K34+25</f>
        <v>11927</v>
      </c>
      <c r="L14" s="94">
        <f>'Каникулы в горах | FIT18'!L34+25</f>
        <v>11927</v>
      </c>
      <c r="M14" s="94">
        <f>'Каникулы в горах | FIT18'!M34+25</f>
        <v>12475</v>
      </c>
    </row>
    <row r="15" spans="1:13" s="50" customFormat="1" x14ac:dyDescent="0.2">
      <c r="A15" s="42" t="s">
        <v>85</v>
      </c>
      <c r="B15" s="94"/>
      <c r="C15" s="94"/>
      <c r="D15" s="94"/>
      <c r="E15" s="94"/>
      <c r="F15" s="94"/>
      <c r="G15" s="94"/>
      <c r="H15" s="94"/>
      <c r="I15" s="94"/>
      <c r="J15" s="94"/>
      <c r="K15" s="94"/>
      <c r="L15" s="94"/>
      <c r="M15" s="94"/>
    </row>
    <row r="16" spans="1:13" s="50" customFormat="1" x14ac:dyDescent="0.2">
      <c r="A16" s="88">
        <f>A7</f>
        <v>1</v>
      </c>
      <c r="B16" s="94">
        <f>'Каникулы в горах | FIT18'!B36+25</f>
        <v>11927</v>
      </c>
      <c r="C16" s="94">
        <f>'Каникулы в горах | FIT18'!C36+25</f>
        <v>13023</v>
      </c>
      <c r="D16" s="94">
        <f>'Каникулы в горах | FIT18'!D36+25</f>
        <v>11927</v>
      </c>
      <c r="E16" s="94">
        <f>'Каникулы в горах | FIT18'!E36+25</f>
        <v>11927</v>
      </c>
      <c r="F16" s="94">
        <f>'Каникулы в горах | FIT18'!F36+25</f>
        <v>10987</v>
      </c>
      <c r="G16" s="94">
        <f>'Каникулы в горах | FIT18'!G36+25</f>
        <v>10987</v>
      </c>
      <c r="H16" s="94">
        <f>'Каникулы в горах | FIT18'!H36+25</f>
        <v>10987</v>
      </c>
      <c r="I16" s="94">
        <f>'Каникулы в горах | FIT18'!I36+25</f>
        <v>10987</v>
      </c>
      <c r="J16" s="94">
        <f>'Каникулы в горах | FIT18'!J36+25</f>
        <v>12475</v>
      </c>
      <c r="K16" s="94">
        <f>'Каникулы в горах | FIT18'!K36+25</f>
        <v>11927</v>
      </c>
      <c r="L16" s="94">
        <f>'Каникулы в горах | FIT18'!L36+25</f>
        <v>11927</v>
      </c>
      <c r="M16" s="94">
        <f>'Каникулы в горах | FIT18'!M36+25</f>
        <v>12475</v>
      </c>
    </row>
    <row r="17" spans="1:13" s="50" customFormat="1" x14ac:dyDescent="0.2">
      <c r="A17" s="88">
        <f>A8</f>
        <v>2</v>
      </c>
      <c r="B17" s="94">
        <f>'Каникулы в горах | FIT18'!B37+25</f>
        <v>13258</v>
      </c>
      <c r="C17" s="94">
        <f>'Каникулы в горах | FIT18'!C37+25</f>
        <v>14354</v>
      </c>
      <c r="D17" s="94">
        <f>'Каникулы в горах | FIT18'!D37+25</f>
        <v>13258</v>
      </c>
      <c r="E17" s="94">
        <f>'Каникулы в горах | FIT18'!E37+25</f>
        <v>13258</v>
      </c>
      <c r="F17" s="94">
        <f>'Каникулы в горах | FIT18'!F37+25</f>
        <v>12319</v>
      </c>
      <c r="G17" s="94">
        <f>'Каникулы в горах | FIT18'!G37+25</f>
        <v>12319</v>
      </c>
      <c r="H17" s="94">
        <f>'Каникулы в горах | FIT18'!H37+25</f>
        <v>12319</v>
      </c>
      <c r="I17" s="94">
        <f>'Каникулы в горах | FIT18'!I37+25</f>
        <v>12319</v>
      </c>
      <c r="J17" s="94">
        <f>'Каникулы в горах | FIT18'!J37+25</f>
        <v>13806</v>
      </c>
      <c r="K17" s="94">
        <f>'Каникулы в горах | FIT18'!K37+25</f>
        <v>13258</v>
      </c>
      <c r="L17" s="94">
        <f>'Каникулы в горах | FIT18'!L37+25</f>
        <v>13258</v>
      </c>
      <c r="M17" s="94">
        <f>'Каникулы в горах | FIT18'!M37+25</f>
        <v>13806</v>
      </c>
    </row>
    <row r="18" spans="1:13" s="50" customFormat="1" x14ac:dyDescent="0.2">
      <c r="A18" s="42" t="s">
        <v>86</v>
      </c>
      <c r="B18" s="94"/>
      <c r="C18" s="94"/>
      <c r="D18" s="94"/>
      <c r="E18" s="94"/>
      <c r="F18" s="94"/>
      <c r="G18" s="94"/>
      <c r="H18" s="94"/>
      <c r="I18" s="94"/>
      <c r="J18" s="94"/>
      <c r="K18" s="94"/>
      <c r="L18" s="94"/>
      <c r="M18" s="94"/>
    </row>
    <row r="19" spans="1:13" s="50" customFormat="1" x14ac:dyDescent="0.2">
      <c r="A19" s="88">
        <f>A7</f>
        <v>1</v>
      </c>
      <c r="B19" s="94">
        <f>'Каникулы в горах | FIT18'!B39+25</f>
        <v>24690</v>
      </c>
      <c r="C19" s="94">
        <f>'Каникулы в горах | FIT18'!C39+25</f>
        <v>25786</v>
      </c>
      <c r="D19" s="94">
        <f>'Каникулы в горах | FIT18'!D39+25</f>
        <v>24690</v>
      </c>
      <c r="E19" s="94">
        <f>'Каникулы в горах | FIT18'!E39+25</f>
        <v>24690</v>
      </c>
      <c r="F19" s="94">
        <f>'Каникулы в горах | FIT18'!F39+25</f>
        <v>23750</v>
      </c>
      <c r="G19" s="94">
        <f>'Каникулы в горах | FIT18'!G39+25</f>
        <v>23750</v>
      </c>
      <c r="H19" s="94">
        <f>'Каникулы в горах | FIT18'!H39+25</f>
        <v>23750</v>
      </c>
      <c r="I19" s="94">
        <f>'Каникулы в горах | FIT18'!I39+25</f>
        <v>23750</v>
      </c>
      <c r="J19" s="94">
        <f>'Каникулы в горах | FIT18'!J39+25</f>
        <v>25238</v>
      </c>
      <c r="K19" s="94">
        <f>'Каникулы в горах | FIT18'!K39+25</f>
        <v>24690</v>
      </c>
      <c r="L19" s="94">
        <f>'Каникулы в горах | FIT18'!L39+25</f>
        <v>24690</v>
      </c>
      <c r="M19" s="94">
        <f>'Каникулы в горах | FIT18'!M39+25</f>
        <v>25238</v>
      </c>
    </row>
    <row r="20" spans="1:13" s="50" customFormat="1" x14ac:dyDescent="0.2">
      <c r="A20" s="88">
        <f>A8</f>
        <v>2</v>
      </c>
      <c r="B20" s="94">
        <f>'Каникулы в горах | FIT18'!B40+25</f>
        <v>26021</v>
      </c>
      <c r="C20" s="94">
        <f>'Каникулы в горах | FIT18'!C40+25</f>
        <v>27117</v>
      </c>
      <c r="D20" s="94">
        <f>'Каникулы в горах | FIT18'!D40+25</f>
        <v>26021</v>
      </c>
      <c r="E20" s="94">
        <f>'Каникулы в горах | FIT18'!E40+25</f>
        <v>26021</v>
      </c>
      <c r="F20" s="94">
        <f>'Каникулы в горах | FIT18'!F40+25</f>
        <v>25081</v>
      </c>
      <c r="G20" s="94">
        <f>'Каникулы в горах | FIT18'!G40+25</f>
        <v>25081</v>
      </c>
      <c r="H20" s="94">
        <f>'Каникулы в горах | FIT18'!H40+25</f>
        <v>25081</v>
      </c>
      <c r="I20" s="94">
        <f>'Каникулы в горах | FIT18'!I40+25</f>
        <v>25081</v>
      </c>
      <c r="J20" s="94">
        <f>'Каникулы в горах | FIT18'!J40+25</f>
        <v>26569</v>
      </c>
      <c r="K20" s="94">
        <f>'Каникулы в горах | FIT18'!K40+25</f>
        <v>26021</v>
      </c>
      <c r="L20" s="94">
        <f>'Каникулы в горах | FIT18'!L40+25</f>
        <v>26021</v>
      </c>
      <c r="M20" s="94">
        <f>'Каникулы в горах | FIT18'!M40+25</f>
        <v>26569</v>
      </c>
    </row>
    <row r="21" spans="1:13" s="50" customFormat="1" x14ac:dyDescent="0.2">
      <c r="A21" s="42" t="s">
        <v>87</v>
      </c>
      <c r="B21" s="94"/>
      <c r="C21" s="94"/>
      <c r="D21" s="94"/>
      <c r="E21" s="94"/>
      <c r="F21" s="94"/>
      <c r="G21" s="94"/>
      <c r="H21" s="94"/>
      <c r="I21" s="94"/>
      <c r="J21" s="94"/>
      <c r="K21" s="94"/>
      <c r="L21" s="94"/>
      <c r="M21" s="94"/>
    </row>
    <row r="22" spans="1:13" s="50" customFormat="1" x14ac:dyDescent="0.2">
      <c r="A22" s="88" t="s">
        <v>88</v>
      </c>
      <c r="B22" s="94">
        <f>'Каникулы в горах | FIT18'!B42+25</f>
        <v>45596</v>
      </c>
      <c r="C22" s="94">
        <f>'Каникулы в горах | FIT18'!C42+25</f>
        <v>46692</v>
      </c>
      <c r="D22" s="94">
        <f>'Каникулы в горах | FIT18'!D42+25</f>
        <v>45596</v>
      </c>
      <c r="E22" s="94">
        <f>'Каникулы в горах | FIT18'!E42+25</f>
        <v>45596</v>
      </c>
      <c r="F22" s="94">
        <f>'Каникулы в горах | FIT18'!F42+25</f>
        <v>44656</v>
      </c>
      <c r="G22" s="94">
        <f>'Каникулы в горах | FIT18'!G42+25</f>
        <v>44656</v>
      </c>
      <c r="H22" s="94">
        <f>'Каникулы в горах | FIT18'!H42+25</f>
        <v>44656</v>
      </c>
      <c r="I22" s="94">
        <f>'Каникулы в горах | FIT18'!I42+25</f>
        <v>44656</v>
      </c>
      <c r="J22" s="94">
        <f>'Каникулы в горах | FIT18'!J42+25</f>
        <v>46144</v>
      </c>
      <c r="K22" s="94">
        <f>'Каникулы в горах | FIT18'!K42+25</f>
        <v>45596</v>
      </c>
      <c r="L22" s="94">
        <f>'Каникулы в горах | FIT18'!L42+25</f>
        <v>45596</v>
      </c>
      <c r="M22" s="94">
        <f>'Каникулы в горах | FIT18'!M42+25</f>
        <v>46144</v>
      </c>
    </row>
    <row r="23" spans="1:13" s="50" customFormat="1" ht="120" x14ac:dyDescent="0.2">
      <c r="A23" s="156" t="s">
        <v>239</v>
      </c>
    </row>
    <row r="24" spans="1:13" s="50" customFormat="1" ht="12.75" thickBot="1" x14ac:dyDescent="0.25">
      <c r="A24" s="169" t="s">
        <v>71</v>
      </c>
    </row>
    <row r="25" spans="1:13" s="50" customFormat="1" ht="12.75" thickBot="1" x14ac:dyDescent="0.25">
      <c r="A25" s="184" t="s">
        <v>281</v>
      </c>
    </row>
    <row r="26" spans="1:13" x14ac:dyDescent="0.2">
      <c r="A26" s="185" t="s">
        <v>282</v>
      </c>
    </row>
    <row r="27" spans="1:13" ht="9" customHeight="1" x14ac:dyDescent="0.2">
      <c r="A27" s="62"/>
    </row>
    <row r="28" spans="1:13" ht="10.7" customHeight="1" x14ac:dyDescent="0.2">
      <c r="A28" s="169" t="s">
        <v>66</v>
      </c>
    </row>
    <row r="29" spans="1:13" ht="13.35" customHeight="1" x14ac:dyDescent="0.2">
      <c r="A29" s="63" t="s">
        <v>78</v>
      </c>
    </row>
    <row r="30" spans="1:13" ht="13.35" customHeight="1" x14ac:dyDescent="0.2">
      <c r="A30" s="43" t="s">
        <v>67</v>
      </c>
    </row>
    <row r="31" spans="1:13" ht="12.6" customHeight="1" x14ac:dyDescent="0.2">
      <c r="A31" s="43" t="s">
        <v>89</v>
      </c>
    </row>
    <row r="32" spans="1:13" ht="13.35" customHeight="1" x14ac:dyDescent="0.2">
      <c r="A32" s="43" t="s">
        <v>68</v>
      </c>
    </row>
    <row r="33" spans="1:1" ht="11.45" customHeight="1" x14ac:dyDescent="0.2">
      <c r="A33" s="46" t="s">
        <v>69</v>
      </c>
    </row>
    <row r="34" spans="1:1" x14ac:dyDescent="0.2">
      <c r="A34" s="159" t="s">
        <v>162</v>
      </c>
    </row>
    <row r="35" spans="1:1" ht="24" x14ac:dyDescent="0.2">
      <c r="A35" s="54" t="s">
        <v>289</v>
      </c>
    </row>
    <row r="36" spans="1:1" x14ac:dyDescent="0.2">
      <c r="A36" s="59"/>
    </row>
    <row r="37" spans="1:1" ht="25.5" x14ac:dyDescent="0.2">
      <c r="A37" s="157" t="s">
        <v>283</v>
      </c>
    </row>
    <row r="38" spans="1:1" ht="45" x14ac:dyDescent="0.2">
      <c r="A38" s="211" t="s">
        <v>226</v>
      </c>
    </row>
    <row r="39" spans="1:1" ht="22.5" x14ac:dyDescent="0.2">
      <c r="A39" s="211" t="s">
        <v>284</v>
      </c>
    </row>
    <row r="40" spans="1:1" ht="22.5" x14ac:dyDescent="0.2">
      <c r="A40" s="211" t="s">
        <v>285</v>
      </c>
    </row>
    <row r="41" spans="1:1" ht="33.75" x14ac:dyDescent="0.2">
      <c r="A41" s="211" t="s">
        <v>286</v>
      </c>
    </row>
    <row r="42" spans="1:1" ht="22.5" x14ac:dyDescent="0.2">
      <c r="A42" s="211" t="s">
        <v>287</v>
      </c>
    </row>
    <row r="43" spans="1:1" ht="22.5" x14ac:dyDescent="0.2">
      <c r="A43" s="211" t="s">
        <v>288</v>
      </c>
    </row>
    <row r="44" spans="1:1" x14ac:dyDescent="0.2">
      <c r="A44" s="83"/>
    </row>
    <row r="45" spans="1:1" ht="31.5"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3"/>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16384" width="9" style="48"/>
  </cols>
  <sheetData>
    <row r="1" spans="1:13" s="51" customFormat="1" ht="12" customHeight="1" x14ac:dyDescent="0.2">
      <c r="A1" s="213" t="s">
        <v>82</v>
      </c>
    </row>
    <row r="2" spans="1:13" s="51" customFormat="1" ht="12" customHeight="1" x14ac:dyDescent="0.2">
      <c r="A2" s="213"/>
    </row>
    <row r="3" spans="1:13" s="51" customFormat="1" ht="11.1" customHeight="1" x14ac:dyDescent="0.2">
      <c r="A3" s="170" t="s">
        <v>237</v>
      </c>
    </row>
    <row r="4" spans="1:13" s="52" customFormat="1" ht="32.1" customHeight="1" x14ac:dyDescent="0.2">
      <c r="A4" s="98" t="s">
        <v>64</v>
      </c>
      <c r="B4" s="212">
        <f>'Каникулы в горах | COMMISSION'!B4</f>
        <v>45931</v>
      </c>
      <c r="C4" s="212">
        <f>'Каникулы в горах | COMMISSION'!C4</f>
        <v>45933</v>
      </c>
      <c r="D4" s="212">
        <f>'Каникулы в горах | COMMISSION'!D4</f>
        <v>45938</v>
      </c>
      <c r="E4" s="212">
        <f>'Каникулы в горах | COMMISSION'!E4</f>
        <v>45940</v>
      </c>
      <c r="F4" s="212">
        <f>'Каникулы в горах | COMMISSION'!F4</f>
        <v>45942</v>
      </c>
      <c r="G4" s="212">
        <f>'Каникулы в горах | COMMISSION'!G4</f>
        <v>45947</v>
      </c>
      <c r="H4" s="212">
        <f>'Каникулы в горах | COMMISSION'!H4</f>
        <v>45949</v>
      </c>
      <c r="I4" s="212">
        <f>'Каникулы в горах | COMMISSION'!I4</f>
        <v>45953</v>
      </c>
      <c r="J4" s="212">
        <f>'Каникулы в горах | COMMISSION'!J4</f>
        <v>45954</v>
      </c>
      <c r="K4" s="212">
        <f>'Каникулы в горах | COMMISSION'!K4</f>
        <v>45958</v>
      </c>
      <c r="L4" s="212">
        <f>'Каникулы в горах | COMMISSION'!L4</f>
        <v>45959</v>
      </c>
      <c r="M4" s="212">
        <f>'Каникулы в горах | COMMISSION'!M4</f>
        <v>45961</v>
      </c>
    </row>
    <row r="5" spans="1:13" s="53" customFormat="1" ht="21.95" customHeight="1" x14ac:dyDescent="0.2">
      <c r="A5" s="98"/>
      <c r="B5" s="212">
        <f>'Каникулы в горах | COMMISSION'!B5</f>
        <v>45932</v>
      </c>
      <c r="C5" s="212">
        <f>'Каникулы в горах | COMMISSION'!C5</f>
        <v>45937</v>
      </c>
      <c r="D5" s="212">
        <f>'Каникулы в горах | COMMISSION'!D5</f>
        <v>45939</v>
      </c>
      <c r="E5" s="212">
        <f>'Каникулы в горах | COMMISSION'!E5</f>
        <v>45941</v>
      </c>
      <c r="F5" s="212">
        <f>'Каникулы в горах | COMMISSION'!F5</f>
        <v>45946</v>
      </c>
      <c r="G5" s="212">
        <f>'Каникулы в горах | COMMISSION'!G5</f>
        <v>45948</v>
      </c>
      <c r="H5" s="212">
        <f>'Каникулы в горах | COMMISSION'!H5</f>
        <v>45952</v>
      </c>
      <c r="I5" s="212">
        <f>'Каникулы в горах | COMMISSION'!I5</f>
        <v>45953</v>
      </c>
      <c r="J5" s="212">
        <f>'Каникулы в горах | COMMISSION'!J5</f>
        <v>45957</v>
      </c>
      <c r="K5" s="212">
        <f>'Каникулы в горах | COMMISSION'!K5</f>
        <v>45958</v>
      </c>
      <c r="L5" s="212">
        <f>'Каникулы в горах | COMMISSION'!L5</f>
        <v>45960</v>
      </c>
      <c r="M5" s="212">
        <f>'Каникулы в горах | COMMISSION'!M5</f>
        <v>45961</v>
      </c>
    </row>
    <row r="6" spans="1:13" s="53" customFormat="1" x14ac:dyDescent="0.2">
      <c r="A6" s="42" t="s">
        <v>83</v>
      </c>
      <c r="B6" s="87"/>
      <c r="C6" s="87"/>
      <c r="D6" s="87"/>
      <c r="E6" s="87"/>
      <c r="F6" s="87"/>
      <c r="G6" s="87"/>
      <c r="H6" s="87"/>
      <c r="I6" s="87"/>
      <c r="J6" s="87"/>
      <c r="K6" s="87"/>
      <c r="L6" s="87"/>
      <c r="M6" s="87"/>
    </row>
    <row r="7" spans="1:13" s="53" customFormat="1" x14ac:dyDescent="0.2">
      <c r="A7" s="88">
        <v>1</v>
      </c>
      <c r="B7" s="42">
        <f>'Каникулы в горах | COMMISSION'!B7</f>
        <v>10350</v>
      </c>
      <c r="C7" s="42">
        <f>'Каникулы в горах | COMMISSION'!C7</f>
        <v>11610</v>
      </c>
      <c r="D7" s="42">
        <f>'Каникулы в горах | COMMISSION'!D7</f>
        <v>10350</v>
      </c>
      <c r="E7" s="42">
        <f>'Каникулы в горах | COMMISSION'!E7</f>
        <v>10350</v>
      </c>
      <c r="F7" s="42">
        <f>'Каникулы в горах | COMMISSION'!F7</f>
        <v>9270</v>
      </c>
      <c r="G7" s="42">
        <f>'Каникулы в горах | COMMISSION'!G7</f>
        <v>9270</v>
      </c>
      <c r="H7" s="42">
        <f>'Каникулы в горах | COMMISSION'!H7</f>
        <v>9270</v>
      </c>
      <c r="I7" s="42">
        <f>'Каникулы в горах | COMMISSION'!I7</f>
        <v>9270</v>
      </c>
      <c r="J7" s="42">
        <f>'Каникулы в горах | COMMISSION'!J7</f>
        <v>10980</v>
      </c>
      <c r="K7" s="42">
        <f>'Каникулы в горах | COMMISSION'!K7</f>
        <v>10350</v>
      </c>
      <c r="L7" s="42">
        <f>'Каникулы в горах | COMMISSION'!L7</f>
        <v>10350</v>
      </c>
      <c r="M7" s="42">
        <f>'Каникулы в горах | COMMISSION'!M7</f>
        <v>10980</v>
      </c>
    </row>
    <row r="8" spans="1:13" s="53" customFormat="1" x14ac:dyDescent="0.2">
      <c r="A8" s="88">
        <v>2</v>
      </c>
      <c r="B8" s="42">
        <f>'Каникулы в горах | COMMISSION'!B8</f>
        <v>11880</v>
      </c>
      <c r="C8" s="42">
        <f>'Каникулы в горах | COMMISSION'!C8</f>
        <v>13140</v>
      </c>
      <c r="D8" s="42">
        <f>'Каникулы в горах | COMMISSION'!D8</f>
        <v>11880</v>
      </c>
      <c r="E8" s="42">
        <f>'Каникулы в горах | COMMISSION'!E8</f>
        <v>11880</v>
      </c>
      <c r="F8" s="42">
        <f>'Каникулы в горах | COMMISSION'!F8</f>
        <v>10800</v>
      </c>
      <c r="G8" s="42">
        <f>'Каникулы в горах | COMMISSION'!G8</f>
        <v>10800</v>
      </c>
      <c r="H8" s="42">
        <f>'Каникулы в горах | COMMISSION'!H8</f>
        <v>10800</v>
      </c>
      <c r="I8" s="42">
        <f>'Каникулы в горах | COMMISSION'!I8</f>
        <v>10800</v>
      </c>
      <c r="J8" s="42">
        <f>'Каникулы в горах | COMMISSION'!J8</f>
        <v>12510</v>
      </c>
      <c r="K8" s="42">
        <f>'Каникулы в горах | COMMISSION'!K8</f>
        <v>11880</v>
      </c>
      <c r="L8" s="42">
        <f>'Каникулы в горах | COMMISSION'!L8</f>
        <v>11880</v>
      </c>
      <c r="M8" s="42">
        <f>'Каникулы в горах | COMMISSION'!M8</f>
        <v>12510</v>
      </c>
    </row>
    <row r="9" spans="1:13" s="53" customFormat="1" x14ac:dyDescent="0.2">
      <c r="A9" s="42" t="s">
        <v>234</v>
      </c>
      <c r="B9" s="42"/>
      <c r="C9" s="42"/>
      <c r="D9" s="42"/>
      <c r="E9" s="42"/>
      <c r="F9" s="42"/>
      <c r="G9" s="42"/>
      <c r="H9" s="42"/>
      <c r="I9" s="42"/>
      <c r="J9" s="42"/>
      <c r="K9" s="42"/>
      <c r="L9" s="42"/>
      <c r="M9" s="42"/>
    </row>
    <row r="10" spans="1:13" s="53" customFormat="1" x14ac:dyDescent="0.2">
      <c r="A10" s="180">
        <v>1</v>
      </c>
      <c r="B10" s="42">
        <f>'Каникулы в горах | COMMISSION'!B10</f>
        <v>11250</v>
      </c>
      <c r="C10" s="42">
        <f>'Каникулы в горах | COMMISSION'!C10</f>
        <v>12510</v>
      </c>
      <c r="D10" s="42">
        <f>'Каникулы в горах | COMMISSION'!D10</f>
        <v>11250</v>
      </c>
      <c r="E10" s="42">
        <f>'Каникулы в горах | COMMISSION'!E10</f>
        <v>11250</v>
      </c>
      <c r="F10" s="42">
        <f>'Каникулы в горах | COMMISSION'!F10</f>
        <v>10170</v>
      </c>
      <c r="G10" s="42">
        <f>'Каникулы в горах | COMMISSION'!G10</f>
        <v>10170</v>
      </c>
      <c r="H10" s="42">
        <f>'Каникулы в горах | COMMISSION'!H10</f>
        <v>10170</v>
      </c>
      <c r="I10" s="42">
        <f>'Каникулы в горах | COMMISSION'!I10</f>
        <v>10170</v>
      </c>
      <c r="J10" s="42">
        <f>'Каникулы в горах | COMMISSION'!J10</f>
        <v>11880</v>
      </c>
      <c r="K10" s="42">
        <f>'Каникулы в горах | COMMISSION'!K10</f>
        <v>11250</v>
      </c>
      <c r="L10" s="42">
        <f>'Каникулы в горах | COMMISSION'!L10</f>
        <v>11250</v>
      </c>
      <c r="M10" s="42">
        <f>'Каникулы в горах | COMMISSION'!M10</f>
        <v>11880</v>
      </c>
    </row>
    <row r="11" spans="1:13" s="53" customFormat="1" x14ac:dyDescent="0.2">
      <c r="A11" s="180">
        <v>2</v>
      </c>
      <c r="B11" s="42">
        <f>'Каникулы в горах | COMMISSION'!B11</f>
        <v>12780</v>
      </c>
      <c r="C11" s="42">
        <f>'Каникулы в горах | COMMISSION'!C11</f>
        <v>14040</v>
      </c>
      <c r="D11" s="42">
        <f>'Каникулы в горах | COMMISSION'!D11</f>
        <v>12780</v>
      </c>
      <c r="E11" s="42">
        <f>'Каникулы в горах | COMMISSION'!E11</f>
        <v>12780</v>
      </c>
      <c r="F11" s="42">
        <f>'Каникулы в горах | COMMISSION'!F11</f>
        <v>11700</v>
      </c>
      <c r="G11" s="42">
        <f>'Каникулы в горах | COMMISSION'!G11</f>
        <v>11700</v>
      </c>
      <c r="H11" s="42">
        <f>'Каникулы в горах | COMMISSION'!H11</f>
        <v>11700</v>
      </c>
      <c r="I11" s="42">
        <f>'Каникулы в горах | COMMISSION'!I11</f>
        <v>11700</v>
      </c>
      <c r="J11" s="42">
        <f>'Каникулы в горах | COMMISSION'!J11</f>
        <v>13410</v>
      </c>
      <c r="K11" s="42">
        <f>'Каникулы в горах | COMMISSION'!K11</f>
        <v>12780</v>
      </c>
      <c r="L11" s="42">
        <f>'Каникулы в горах | COMMISSION'!L11</f>
        <v>12780</v>
      </c>
      <c r="M11" s="42">
        <f>'Каникулы в горах | COMMISSION'!M11</f>
        <v>13410</v>
      </c>
    </row>
    <row r="12" spans="1:13" s="53" customFormat="1" x14ac:dyDescent="0.2">
      <c r="A12" s="42" t="s">
        <v>84</v>
      </c>
      <c r="B12" s="42"/>
      <c r="C12" s="42"/>
      <c r="D12" s="42"/>
      <c r="E12" s="42"/>
      <c r="F12" s="42"/>
      <c r="G12" s="42"/>
      <c r="H12" s="42"/>
      <c r="I12" s="42"/>
      <c r="J12" s="42"/>
      <c r="K12" s="42"/>
      <c r="L12" s="42"/>
      <c r="M12" s="42"/>
    </row>
    <row r="13" spans="1:13" s="53" customFormat="1" x14ac:dyDescent="0.2">
      <c r="A13" s="88">
        <f>A7</f>
        <v>1</v>
      </c>
      <c r="B13" s="42">
        <f>'Каникулы в горах | COMMISSION'!B13</f>
        <v>12150</v>
      </c>
      <c r="C13" s="42">
        <f>'Каникулы в горах | COMMISSION'!C13</f>
        <v>13410</v>
      </c>
      <c r="D13" s="42">
        <f>'Каникулы в горах | COMMISSION'!D13</f>
        <v>12150</v>
      </c>
      <c r="E13" s="42">
        <f>'Каникулы в горах | COMMISSION'!E13</f>
        <v>12150</v>
      </c>
      <c r="F13" s="42">
        <f>'Каникулы в горах | COMMISSION'!F13</f>
        <v>11070</v>
      </c>
      <c r="G13" s="42">
        <f>'Каникулы в горах | COMMISSION'!G13</f>
        <v>11070</v>
      </c>
      <c r="H13" s="42">
        <f>'Каникулы в горах | COMMISSION'!H13</f>
        <v>11070</v>
      </c>
      <c r="I13" s="42">
        <f>'Каникулы в горах | COMMISSION'!I13</f>
        <v>11070</v>
      </c>
      <c r="J13" s="42">
        <f>'Каникулы в горах | COMMISSION'!J13</f>
        <v>12780</v>
      </c>
      <c r="K13" s="42">
        <f>'Каникулы в горах | COMMISSION'!K13</f>
        <v>12150</v>
      </c>
      <c r="L13" s="42">
        <f>'Каникулы в горах | COMMISSION'!L13</f>
        <v>12150</v>
      </c>
      <c r="M13" s="42">
        <f>'Каникулы в горах | COMMISSION'!M13</f>
        <v>12780</v>
      </c>
    </row>
    <row r="14" spans="1:13" s="53" customFormat="1" x14ac:dyDescent="0.2">
      <c r="A14" s="88">
        <f>A8</f>
        <v>2</v>
      </c>
      <c r="B14" s="42">
        <f>'Каникулы в горах | COMMISSION'!B14</f>
        <v>13680</v>
      </c>
      <c r="C14" s="42">
        <f>'Каникулы в горах | COMMISSION'!C14</f>
        <v>14940</v>
      </c>
      <c r="D14" s="42">
        <f>'Каникулы в горах | COMMISSION'!D14</f>
        <v>13680</v>
      </c>
      <c r="E14" s="42">
        <f>'Каникулы в горах | COMMISSION'!E14</f>
        <v>13680</v>
      </c>
      <c r="F14" s="42">
        <f>'Каникулы в горах | COMMISSION'!F14</f>
        <v>12600</v>
      </c>
      <c r="G14" s="42">
        <f>'Каникулы в горах | COMMISSION'!G14</f>
        <v>12600</v>
      </c>
      <c r="H14" s="42">
        <f>'Каникулы в горах | COMMISSION'!H14</f>
        <v>12600</v>
      </c>
      <c r="I14" s="42">
        <f>'Каникулы в горах | COMMISSION'!I14</f>
        <v>12600</v>
      </c>
      <c r="J14" s="42">
        <f>'Каникулы в горах | COMMISSION'!J14</f>
        <v>14310</v>
      </c>
      <c r="K14" s="42">
        <f>'Каникулы в горах | COMMISSION'!K14</f>
        <v>13680</v>
      </c>
      <c r="L14" s="42">
        <f>'Каникулы в горах | COMMISSION'!L14</f>
        <v>13680</v>
      </c>
      <c r="M14" s="42">
        <f>'Каникулы в горах | COMMISSION'!M14</f>
        <v>14310</v>
      </c>
    </row>
    <row r="15" spans="1:13" s="53" customFormat="1" x14ac:dyDescent="0.2">
      <c r="A15" s="42" t="s">
        <v>85</v>
      </c>
      <c r="B15" s="42"/>
      <c r="C15" s="42"/>
      <c r="D15" s="42"/>
      <c r="E15" s="42"/>
      <c r="F15" s="42"/>
      <c r="G15" s="42"/>
      <c r="H15" s="42"/>
      <c r="I15" s="42"/>
      <c r="J15" s="42"/>
      <c r="K15" s="42"/>
      <c r="L15" s="42"/>
      <c r="M15" s="42"/>
    </row>
    <row r="16" spans="1:13" s="53" customFormat="1" x14ac:dyDescent="0.2">
      <c r="A16" s="88">
        <f>A7</f>
        <v>1</v>
      </c>
      <c r="B16" s="42">
        <f>'Каникулы в горах | COMMISSION'!B16</f>
        <v>13680</v>
      </c>
      <c r="C16" s="42">
        <f>'Каникулы в горах | COMMISSION'!C16</f>
        <v>14940</v>
      </c>
      <c r="D16" s="42">
        <f>'Каникулы в горах | COMMISSION'!D16</f>
        <v>13680</v>
      </c>
      <c r="E16" s="42">
        <f>'Каникулы в горах | COMMISSION'!E16</f>
        <v>13680</v>
      </c>
      <c r="F16" s="42">
        <f>'Каникулы в горах | COMMISSION'!F16</f>
        <v>12600</v>
      </c>
      <c r="G16" s="42">
        <f>'Каникулы в горах | COMMISSION'!G16</f>
        <v>12600</v>
      </c>
      <c r="H16" s="42">
        <f>'Каникулы в горах | COMMISSION'!H16</f>
        <v>12600</v>
      </c>
      <c r="I16" s="42">
        <f>'Каникулы в горах | COMMISSION'!I16</f>
        <v>12600</v>
      </c>
      <c r="J16" s="42">
        <f>'Каникулы в горах | COMMISSION'!J16</f>
        <v>14310</v>
      </c>
      <c r="K16" s="42">
        <f>'Каникулы в горах | COMMISSION'!K16</f>
        <v>13680</v>
      </c>
      <c r="L16" s="42">
        <f>'Каникулы в горах | COMMISSION'!L16</f>
        <v>13680</v>
      </c>
      <c r="M16" s="42">
        <f>'Каникулы в горах | COMMISSION'!M16</f>
        <v>14310</v>
      </c>
    </row>
    <row r="17" spans="1:13" s="53" customFormat="1" x14ac:dyDescent="0.2">
      <c r="A17" s="88">
        <f>A8</f>
        <v>2</v>
      </c>
      <c r="B17" s="42">
        <f>'Каникулы в горах | COMMISSION'!B17</f>
        <v>15210</v>
      </c>
      <c r="C17" s="42">
        <f>'Каникулы в горах | COMMISSION'!C17</f>
        <v>16470</v>
      </c>
      <c r="D17" s="42">
        <f>'Каникулы в горах | COMMISSION'!D17</f>
        <v>15210</v>
      </c>
      <c r="E17" s="42">
        <f>'Каникулы в горах | COMMISSION'!E17</f>
        <v>15210</v>
      </c>
      <c r="F17" s="42">
        <f>'Каникулы в горах | COMMISSION'!F17</f>
        <v>14130</v>
      </c>
      <c r="G17" s="42">
        <f>'Каникулы в горах | COMMISSION'!G17</f>
        <v>14130</v>
      </c>
      <c r="H17" s="42">
        <f>'Каникулы в горах | COMMISSION'!H17</f>
        <v>14130</v>
      </c>
      <c r="I17" s="42">
        <f>'Каникулы в горах | COMMISSION'!I17</f>
        <v>14130</v>
      </c>
      <c r="J17" s="42">
        <f>'Каникулы в горах | COMMISSION'!J17</f>
        <v>15840</v>
      </c>
      <c r="K17" s="42">
        <f>'Каникулы в горах | COMMISSION'!K17</f>
        <v>15210</v>
      </c>
      <c r="L17" s="42">
        <f>'Каникулы в горах | COMMISSION'!L17</f>
        <v>15210</v>
      </c>
      <c r="M17" s="42">
        <f>'Каникулы в горах | COMMISSION'!M17</f>
        <v>15840</v>
      </c>
    </row>
    <row r="18" spans="1:13" s="53" customFormat="1" x14ac:dyDescent="0.2">
      <c r="A18" s="42" t="s">
        <v>86</v>
      </c>
      <c r="B18" s="42"/>
      <c r="C18" s="42"/>
      <c r="D18" s="42"/>
      <c r="E18" s="42"/>
      <c r="F18" s="42"/>
      <c r="G18" s="42"/>
      <c r="H18" s="42"/>
      <c r="I18" s="42"/>
      <c r="J18" s="42"/>
      <c r="K18" s="42"/>
      <c r="L18" s="42"/>
      <c r="M18" s="42"/>
    </row>
    <row r="19" spans="1:13" s="53" customFormat="1" x14ac:dyDescent="0.2">
      <c r="A19" s="88">
        <f>A7</f>
        <v>1</v>
      </c>
      <c r="B19" s="42">
        <f>'Каникулы в горах | COMMISSION'!B19</f>
        <v>28350</v>
      </c>
      <c r="C19" s="42">
        <f>'Каникулы в горах | COMMISSION'!C19</f>
        <v>29610</v>
      </c>
      <c r="D19" s="42">
        <f>'Каникулы в горах | COMMISSION'!D19</f>
        <v>28350</v>
      </c>
      <c r="E19" s="42">
        <f>'Каникулы в горах | COMMISSION'!E19</f>
        <v>28350</v>
      </c>
      <c r="F19" s="42">
        <f>'Каникулы в горах | COMMISSION'!F19</f>
        <v>27270</v>
      </c>
      <c r="G19" s="42">
        <f>'Каникулы в горах | COMMISSION'!G19</f>
        <v>27270</v>
      </c>
      <c r="H19" s="42">
        <f>'Каникулы в горах | COMMISSION'!H19</f>
        <v>27270</v>
      </c>
      <c r="I19" s="42">
        <f>'Каникулы в горах | COMMISSION'!I19</f>
        <v>27270</v>
      </c>
      <c r="J19" s="42">
        <f>'Каникулы в горах | COMMISSION'!J19</f>
        <v>28980</v>
      </c>
      <c r="K19" s="42">
        <f>'Каникулы в горах | COMMISSION'!K19</f>
        <v>28350</v>
      </c>
      <c r="L19" s="42">
        <f>'Каникулы в горах | COMMISSION'!L19</f>
        <v>28350</v>
      </c>
      <c r="M19" s="42">
        <f>'Каникулы в горах | COMMISSION'!M19</f>
        <v>28980</v>
      </c>
    </row>
    <row r="20" spans="1:13" s="53" customFormat="1" x14ac:dyDescent="0.2">
      <c r="A20" s="88">
        <f>A8</f>
        <v>2</v>
      </c>
      <c r="B20" s="42">
        <f>'Каникулы в горах | COMMISSION'!B20</f>
        <v>29880</v>
      </c>
      <c r="C20" s="42">
        <f>'Каникулы в горах | COMMISSION'!C20</f>
        <v>31140</v>
      </c>
      <c r="D20" s="42">
        <f>'Каникулы в горах | COMMISSION'!D20</f>
        <v>29880</v>
      </c>
      <c r="E20" s="42">
        <f>'Каникулы в горах | COMMISSION'!E20</f>
        <v>29880</v>
      </c>
      <c r="F20" s="42">
        <f>'Каникулы в горах | COMMISSION'!F20</f>
        <v>28800</v>
      </c>
      <c r="G20" s="42">
        <f>'Каникулы в горах | COMMISSION'!G20</f>
        <v>28800</v>
      </c>
      <c r="H20" s="42">
        <f>'Каникулы в горах | COMMISSION'!H20</f>
        <v>28800</v>
      </c>
      <c r="I20" s="42">
        <f>'Каникулы в горах | COMMISSION'!I20</f>
        <v>28800</v>
      </c>
      <c r="J20" s="42">
        <f>'Каникулы в горах | COMMISSION'!J20</f>
        <v>30510</v>
      </c>
      <c r="K20" s="42">
        <f>'Каникулы в горах | COMMISSION'!K20</f>
        <v>29880</v>
      </c>
      <c r="L20" s="42">
        <f>'Каникулы в горах | COMMISSION'!L20</f>
        <v>29880</v>
      </c>
      <c r="M20" s="42">
        <f>'Каникулы в горах | COMMISSION'!M20</f>
        <v>30510</v>
      </c>
    </row>
    <row r="21" spans="1:13" s="53" customFormat="1" x14ac:dyDescent="0.2">
      <c r="A21" s="42" t="s">
        <v>87</v>
      </c>
      <c r="B21" s="42"/>
      <c r="C21" s="42"/>
      <c r="D21" s="42"/>
      <c r="E21" s="42"/>
      <c r="F21" s="42"/>
      <c r="G21" s="42"/>
      <c r="H21" s="42"/>
      <c r="I21" s="42"/>
      <c r="J21" s="42"/>
      <c r="K21" s="42"/>
      <c r="L21" s="42"/>
      <c r="M21" s="42"/>
    </row>
    <row r="22" spans="1:13" s="53" customFormat="1" x14ac:dyDescent="0.2">
      <c r="A22" s="88" t="s">
        <v>88</v>
      </c>
      <c r="B22" s="42">
        <f>'Каникулы в горах | COMMISSION'!B22</f>
        <v>52380</v>
      </c>
      <c r="C22" s="42">
        <f>'Каникулы в горах | COMMISSION'!C22</f>
        <v>53640</v>
      </c>
      <c r="D22" s="42">
        <f>'Каникулы в горах | COMMISSION'!D22</f>
        <v>52380</v>
      </c>
      <c r="E22" s="42">
        <f>'Каникулы в горах | COMMISSION'!E22</f>
        <v>52380</v>
      </c>
      <c r="F22" s="42">
        <f>'Каникулы в горах | COMMISSION'!F22</f>
        <v>51300</v>
      </c>
      <c r="G22" s="42">
        <f>'Каникулы в горах | COMMISSION'!G22</f>
        <v>51300</v>
      </c>
      <c r="H22" s="42">
        <f>'Каникулы в горах | COMMISSION'!H22</f>
        <v>51300</v>
      </c>
      <c r="I22" s="42">
        <f>'Каникулы в горах | COMMISSION'!I22</f>
        <v>51300</v>
      </c>
      <c r="J22" s="42">
        <f>'Каникулы в горах | COMMISSION'!J22</f>
        <v>53010</v>
      </c>
      <c r="K22" s="42">
        <f>'Каникулы в горах | COMMISSION'!K22</f>
        <v>52380</v>
      </c>
      <c r="L22" s="42">
        <f>'Каникулы в горах | COMMISSION'!L22</f>
        <v>52380</v>
      </c>
      <c r="M22" s="42">
        <f>'Каникулы в горах | COMMISSION'!M22</f>
        <v>53010</v>
      </c>
    </row>
    <row r="23" spans="1:13" s="53" customFormat="1" x14ac:dyDescent="0.2">
      <c r="A23" s="89"/>
      <c r="B23" s="89"/>
      <c r="C23" s="89"/>
      <c r="D23" s="89"/>
      <c r="E23" s="89"/>
      <c r="F23" s="89"/>
      <c r="G23" s="89"/>
      <c r="H23" s="89"/>
      <c r="I23" s="89"/>
      <c r="J23" s="89"/>
      <c r="K23" s="89"/>
      <c r="L23" s="89"/>
      <c r="M23" s="89"/>
    </row>
    <row r="24" spans="1:13" ht="18" customHeight="1" x14ac:dyDescent="0.2">
      <c r="A24" s="111" t="s">
        <v>100</v>
      </c>
      <c r="B24" s="212">
        <f t="shared" ref="B24:M24" si="0">B4</f>
        <v>45931</v>
      </c>
      <c r="C24" s="212">
        <f t="shared" si="0"/>
        <v>45933</v>
      </c>
      <c r="D24" s="212">
        <f t="shared" si="0"/>
        <v>45938</v>
      </c>
      <c r="E24" s="212">
        <f t="shared" si="0"/>
        <v>45940</v>
      </c>
      <c r="F24" s="212">
        <f t="shared" si="0"/>
        <v>45942</v>
      </c>
      <c r="G24" s="212">
        <f t="shared" si="0"/>
        <v>45947</v>
      </c>
      <c r="H24" s="212">
        <f t="shared" si="0"/>
        <v>45949</v>
      </c>
      <c r="I24" s="212">
        <f t="shared" si="0"/>
        <v>45953</v>
      </c>
      <c r="J24" s="212">
        <f t="shared" si="0"/>
        <v>45954</v>
      </c>
      <c r="K24" s="212">
        <f t="shared" si="0"/>
        <v>45958</v>
      </c>
      <c r="L24" s="212">
        <f t="shared" si="0"/>
        <v>45959</v>
      </c>
      <c r="M24" s="212">
        <f t="shared" si="0"/>
        <v>45961</v>
      </c>
    </row>
    <row r="25" spans="1:13" ht="20.25" customHeight="1" x14ac:dyDescent="0.2">
      <c r="A25" s="90" t="s">
        <v>64</v>
      </c>
      <c r="B25" s="212">
        <f t="shared" ref="B25:M25" si="1">B5</f>
        <v>45932</v>
      </c>
      <c r="C25" s="212">
        <f t="shared" si="1"/>
        <v>45937</v>
      </c>
      <c r="D25" s="212">
        <f t="shared" si="1"/>
        <v>45939</v>
      </c>
      <c r="E25" s="212">
        <f t="shared" si="1"/>
        <v>45941</v>
      </c>
      <c r="F25" s="212">
        <f t="shared" si="1"/>
        <v>45946</v>
      </c>
      <c r="G25" s="212">
        <f t="shared" si="1"/>
        <v>45948</v>
      </c>
      <c r="H25" s="212">
        <f t="shared" si="1"/>
        <v>45952</v>
      </c>
      <c r="I25" s="212">
        <f t="shared" si="1"/>
        <v>45953</v>
      </c>
      <c r="J25" s="212">
        <f t="shared" si="1"/>
        <v>45957</v>
      </c>
      <c r="K25" s="212">
        <f t="shared" si="1"/>
        <v>45958</v>
      </c>
      <c r="L25" s="212">
        <f t="shared" si="1"/>
        <v>45960</v>
      </c>
      <c r="M25" s="212">
        <f t="shared" si="1"/>
        <v>45961</v>
      </c>
    </row>
    <row r="26" spans="1:13" s="44" customFormat="1" x14ac:dyDescent="0.2">
      <c r="A26" s="42" t="s">
        <v>83</v>
      </c>
      <c r="B26" s="87"/>
      <c r="C26" s="87"/>
      <c r="D26" s="87"/>
      <c r="E26" s="87"/>
      <c r="F26" s="87"/>
      <c r="G26" s="87"/>
      <c r="H26" s="87"/>
      <c r="I26" s="87"/>
      <c r="J26" s="87"/>
      <c r="K26" s="87"/>
      <c r="L26" s="87"/>
      <c r="M26" s="87"/>
    </row>
    <row r="27" spans="1:13" s="50" customFormat="1" x14ac:dyDescent="0.2">
      <c r="A27" s="88">
        <v>1</v>
      </c>
      <c r="B27" s="94">
        <f t="shared" ref="B27:M27" si="2">ROUNDUP(B7*0.9,)</f>
        <v>9315</v>
      </c>
      <c r="C27" s="94">
        <f t="shared" si="2"/>
        <v>10449</v>
      </c>
      <c r="D27" s="94">
        <f t="shared" si="2"/>
        <v>9315</v>
      </c>
      <c r="E27" s="94">
        <f t="shared" si="2"/>
        <v>9315</v>
      </c>
      <c r="F27" s="94">
        <f t="shared" si="2"/>
        <v>8343</v>
      </c>
      <c r="G27" s="94">
        <f t="shared" si="2"/>
        <v>8343</v>
      </c>
      <c r="H27" s="94">
        <f t="shared" si="2"/>
        <v>8343</v>
      </c>
      <c r="I27" s="94">
        <f t="shared" si="2"/>
        <v>8343</v>
      </c>
      <c r="J27" s="94">
        <f t="shared" si="2"/>
        <v>9882</v>
      </c>
      <c r="K27" s="94">
        <f t="shared" si="2"/>
        <v>9315</v>
      </c>
      <c r="L27" s="94">
        <f t="shared" si="2"/>
        <v>9315</v>
      </c>
      <c r="M27" s="94">
        <f t="shared" si="2"/>
        <v>9882</v>
      </c>
    </row>
    <row r="28" spans="1:13" s="50" customFormat="1" x14ac:dyDescent="0.2">
      <c r="A28" s="88">
        <v>2</v>
      </c>
      <c r="B28" s="94">
        <f t="shared" ref="B28:M28" si="3">ROUNDUP(B8*0.9,)</f>
        <v>10692</v>
      </c>
      <c r="C28" s="94">
        <f t="shared" si="3"/>
        <v>11826</v>
      </c>
      <c r="D28" s="94">
        <f t="shared" si="3"/>
        <v>10692</v>
      </c>
      <c r="E28" s="94">
        <f t="shared" si="3"/>
        <v>10692</v>
      </c>
      <c r="F28" s="94">
        <f t="shared" si="3"/>
        <v>9720</v>
      </c>
      <c r="G28" s="94">
        <f t="shared" si="3"/>
        <v>9720</v>
      </c>
      <c r="H28" s="94">
        <f t="shared" si="3"/>
        <v>9720</v>
      </c>
      <c r="I28" s="94">
        <f t="shared" si="3"/>
        <v>9720</v>
      </c>
      <c r="J28" s="94">
        <f t="shared" si="3"/>
        <v>11259</v>
      </c>
      <c r="K28" s="94">
        <f t="shared" si="3"/>
        <v>10692</v>
      </c>
      <c r="L28" s="94">
        <f t="shared" si="3"/>
        <v>10692</v>
      </c>
      <c r="M28" s="94">
        <f t="shared" si="3"/>
        <v>11259</v>
      </c>
    </row>
    <row r="29" spans="1:13" s="50" customFormat="1" x14ac:dyDescent="0.2">
      <c r="A29" s="42" t="s">
        <v>234</v>
      </c>
      <c r="B29" s="94"/>
      <c r="C29" s="94"/>
      <c r="D29" s="94"/>
      <c r="E29" s="94"/>
      <c r="F29" s="94"/>
      <c r="G29" s="94"/>
      <c r="H29" s="94"/>
      <c r="I29" s="94"/>
      <c r="J29" s="94"/>
      <c r="K29" s="94"/>
      <c r="L29" s="94"/>
      <c r="M29" s="94"/>
    </row>
    <row r="30" spans="1:13" s="50" customFormat="1" x14ac:dyDescent="0.2">
      <c r="A30" s="180">
        <v>1</v>
      </c>
      <c r="B30" s="94">
        <f t="shared" ref="B30:M30" si="4">ROUNDUP(B10*0.9,)</f>
        <v>10125</v>
      </c>
      <c r="C30" s="94">
        <f t="shared" si="4"/>
        <v>11259</v>
      </c>
      <c r="D30" s="94">
        <f t="shared" si="4"/>
        <v>10125</v>
      </c>
      <c r="E30" s="94">
        <f t="shared" si="4"/>
        <v>10125</v>
      </c>
      <c r="F30" s="94">
        <f t="shared" si="4"/>
        <v>9153</v>
      </c>
      <c r="G30" s="94">
        <f t="shared" si="4"/>
        <v>9153</v>
      </c>
      <c r="H30" s="94">
        <f t="shared" si="4"/>
        <v>9153</v>
      </c>
      <c r="I30" s="94">
        <f t="shared" si="4"/>
        <v>9153</v>
      </c>
      <c r="J30" s="94">
        <f t="shared" si="4"/>
        <v>10692</v>
      </c>
      <c r="K30" s="94">
        <f t="shared" si="4"/>
        <v>10125</v>
      </c>
      <c r="L30" s="94">
        <f t="shared" si="4"/>
        <v>10125</v>
      </c>
      <c r="M30" s="94">
        <f t="shared" si="4"/>
        <v>10692</v>
      </c>
    </row>
    <row r="31" spans="1:13" s="50" customFormat="1" x14ac:dyDescent="0.2">
      <c r="A31" s="180">
        <v>2</v>
      </c>
      <c r="B31" s="94">
        <f t="shared" ref="B31:M31" si="5">ROUNDUP(B11*0.9,)</f>
        <v>11502</v>
      </c>
      <c r="C31" s="94">
        <f t="shared" si="5"/>
        <v>12636</v>
      </c>
      <c r="D31" s="94">
        <f t="shared" si="5"/>
        <v>11502</v>
      </c>
      <c r="E31" s="94">
        <f t="shared" si="5"/>
        <v>11502</v>
      </c>
      <c r="F31" s="94">
        <f t="shared" si="5"/>
        <v>10530</v>
      </c>
      <c r="G31" s="94">
        <f t="shared" si="5"/>
        <v>10530</v>
      </c>
      <c r="H31" s="94">
        <f t="shared" si="5"/>
        <v>10530</v>
      </c>
      <c r="I31" s="94">
        <f t="shared" si="5"/>
        <v>10530</v>
      </c>
      <c r="J31" s="94">
        <f t="shared" si="5"/>
        <v>12069</v>
      </c>
      <c r="K31" s="94">
        <f t="shared" si="5"/>
        <v>11502</v>
      </c>
      <c r="L31" s="94">
        <f t="shared" si="5"/>
        <v>11502</v>
      </c>
      <c r="M31" s="94">
        <f t="shared" si="5"/>
        <v>12069</v>
      </c>
    </row>
    <row r="32" spans="1:13" s="50" customFormat="1" x14ac:dyDescent="0.2">
      <c r="A32" s="42" t="s">
        <v>84</v>
      </c>
      <c r="B32" s="94"/>
      <c r="C32" s="94"/>
      <c r="D32" s="94"/>
      <c r="E32" s="94"/>
      <c r="F32" s="94"/>
      <c r="G32" s="94"/>
      <c r="H32" s="94"/>
      <c r="I32" s="94"/>
      <c r="J32" s="94"/>
      <c r="K32" s="94"/>
      <c r="L32" s="94"/>
      <c r="M32" s="94"/>
    </row>
    <row r="33" spans="1:13" s="50" customFormat="1" x14ac:dyDescent="0.2">
      <c r="A33" s="88">
        <f>A27</f>
        <v>1</v>
      </c>
      <c r="B33" s="94">
        <f t="shared" ref="B33:M33" si="6">ROUNDUP(B13*0.9,)</f>
        <v>10935</v>
      </c>
      <c r="C33" s="94">
        <f t="shared" si="6"/>
        <v>12069</v>
      </c>
      <c r="D33" s="94">
        <f t="shared" si="6"/>
        <v>10935</v>
      </c>
      <c r="E33" s="94">
        <f t="shared" si="6"/>
        <v>10935</v>
      </c>
      <c r="F33" s="94">
        <f t="shared" si="6"/>
        <v>9963</v>
      </c>
      <c r="G33" s="94">
        <f t="shared" si="6"/>
        <v>9963</v>
      </c>
      <c r="H33" s="94">
        <f t="shared" si="6"/>
        <v>9963</v>
      </c>
      <c r="I33" s="94">
        <f t="shared" si="6"/>
        <v>9963</v>
      </c>
      <c r="J33" s="94">
        <f t="shared" si="6"/>
        <v>11502</v>
      </c>
      <c r="K33" s="94">
        <f t="shared" si="6"/>
        <v>10935</v>
      </c>
      <c r="L33" s="94">
        <f t="shared" si="6"/>
        <v>10935</v>
      </c>
      <c r="M33" s="94">
        <f t="shared" si="6"/>
        <v>11502</v>
      </c>
    </row>
    <row r="34" spans="1:13" s="50" customFormat="1" x14ac:dyDescent="0.2">
      <c r="A34" s="88">
        <f>A28</f>
        <v>2</v>
      </c>
      <c r="B34" s="94">
        <f t="shared" ref="B34:M34" si="7">ROUNDUP(B14*0.9,)</f>
        <v>12312</v>
      </c>
      <c r="C34" s="94">
        <f t="shared" si="7"/>
        <v>13446</v>
      </c>
      <c r="D34" s="94">
        <f t="shared" si="7"/>
        <v>12312</v>
      </c>
      <c r="E34" s="94">
        <f t="shared" si="7"/>
        <v>12312</v>
      </c>
      <c r="F34" s="94">
        <f t="shared" si="7"/>
        <v>11340</v>
      </c>
      <c r="G34" s="94">
        <f t="shared" si="7"/>
        <v>11340</v>
      </c>
      <c r="H34" s="94">
        <f t="shared" si="7"/>
        <v>11340</v>
      </c>
      <c r="I34" s="94">
        <f t="shared" si="7"/>
        <v>11340</v>
      </c>
      <c r="J34" s="94">
        <f t="shared" si="7"/>
        <v>12879</v>
      </c>
      <c r="K34" s="94">
        <f t="shared" si="7"/>
        <v>12312</v>
      </c>
      <c r="L34" s="94">
        <f t="shared" si="7"/>
        <v>12312</v>
      </c>
      <c r="M34" s="94">
        <f t="shared" si="7"/>
        <v>12879</v>
      </c>
    </row>
    <row r="35" spans="1:13" s="50" customFormat="1" x14ac:dyDescent="0.2">
      <c r="A35" s="42" t="s">
        <v>85</v>
      </c>
      <c r="B35" s="94"/>
      <c r="C35" s="94"/>
      <c r="D35" s="94"/>
      <c r="E35" s="94"/>
      <c r="F35" s="94"/>
      <c r="G35" s="94"/>
      <c r="H35" s="94"/>
      <c r="I35" s="94"/>
      <c r="J35" s="94"/>
      <c r="K35" s="94"/>
      <c r="L35" s="94"/>
      <c r="M35" s="94"/>
    </row>
    <row r="36" spans="1:13" s="50" customFormat="1" x14ac:dyDescent="0.2">
      <c r="A36" s="88">
        <f>A27</f>
        <v>1</v>
      </c>
      <c r="B36" s="94">
        <f t="shared" ref="B36:M36" si="8">ROUNDUP(B16*0.9,)</f>
        <v>12312</v>
      </c>
      <c r="C36" s="94">
        <f t="shared" si="8"/>
        <v>13446</v>
      </c>
      <c r="D36" s="94">
        <f t="shared" si="8"/>
        <v>12312</v>
      </c>
      <c r="E36" s="94">
        <f t="shared" si="8"/>
        <v>12312</v>
      </c>
      <c r="F36" s="94">
        <f t="shared" si="8"/>
        <v>11340</v>
      </c>
      <c r="G36" s="94">
        <f t="shared" si="8"/>
        <v>11340</v>
      </c>
      <c r="H36" s="94">
        <f t="shared" si="8"/>
        <v>11340</v>
      </c>
      <c r="I36" s="94">
        <f t="shared" si="8"/>
        <v>11340</v>
      </c>
      <c r="J36" s="94">
        <f t="shared" si="8"/>
        <v>12879</v>
      </c>
      <c r="K36" s="94">
        <f t="shared" si="8"/>
        <v>12312</v>
      </c>
      <c r="L36" s="94">
        <f t="shared" si="8"/>
        <v>12312</v>
      </c>
      <c r="M36" s="94">
        <f t="shared" si="8"/>
        <v>12879</v>
      </c>
    </row>
    <row r="37" spans="1:13" s="50" customFormat="1" x14ac:dyDescent="0.2">
      <c r="A37" s="88">
        <f>A28</f>
        <v>2</v>
      </c>
      <c r="B37" s="94">
        <f t="shared" ref="B37:M37" si="9">ROUNDUP(B17*0.9,)</f>
        <v>13689</v>
      </c>
      <c r="C37" s="94">
        <f t="shared" si="9"/>
        <v>14823</v>
      </c>
      <c r="D37" s="94">
        <f t="shared" si="9"/>
        <v>13689</v>
      </c>
      <c r="E37" s="94">
        <f t="shared" si="9"/>
        <v>13689</v>
      </c>
      <c r="F37" s="94">
        <f t="shared" si="9"/>
        <v>12717</v>
      </c>
      <c r="G37" s="94">
        <f t="shared" si="9"/>
        <v>12717</v>
      </c>
      <c r="H37" s="94">
        <f t="shared" si="9"/>
        <v>12717</v>
      </c>
      <c r="I37" s="94">
        <f t="shared" si="9"/>
        <v>12717</v>
      </c>
      <c r="J37" s="94">
        <f t="shared" si="9"/>
        <v>14256</v>
      </c>
      <c r="K37" s="94">
        <f t="shared" si="9"/>
        <v>13689</v>
      </c>
      <c r="L37" s="94">
        <f t="shared" si="9"/>
        <v>13689</v>
      </c>
      <c r="M37" s="94">
        <f t="shared" si="9"/>
        <v>14256</v>
      </c>
    </row>
    <row r="38" spans="1:13" s="50" customFormat="1" x14ac:dyDescent="0.2">
      <c r="A38" s="42" t="s">
        <v>86</v>
      </c>
      <c r="B38" s="94"/>
      <c r="C38" s="94"/>
      <c r="D38" s="94"/>
      <c r="E38" s="94"/>
      <c r="F38" s="94"/>
      <c r="G38" s="94"/>
      <c r="H38" s="94"/>
      <c r="I38" s="94"/>
      <c r="J38" s="94"/>
      <c r="K38" s="94"/>
      <c r="L38" s="94"/>
      <c r="M38" s="94"/>
    </row>
    <row r="39" spans="1:13" s="50" customFormat="1" x14ac:dyDescent="0.2">
      <c r="A39" s="88">
        <f>A27</f>
        <v>1</v>
      </c>
      <c r="B39" s="94">
        <f t="shared" ref="B39:M39" si="10">ROUNDUP(B19*0.9,)</f>
        <v>25515</v>
      </c>
      <c r="C39" s="94">
        <f t="shared" si="10"/>
        <v>26649</v>
      </c>
      <c r="D39" s="94">
        <f t="shared" si="10"/>
        <v>25515</v>
      </c>
      <c r="E39" s="94">
        <f t="shared" si="10"/>
        <v>25515</v>
      </c>
      <c r="F39" s="94">
        <f t="shared" si="10"/>
        <v>24543</v>
      </c>
      <c r="G39" s="94">
        <f t="shared" si="10"/>
        <v>24543</v>
      </c>
      <c r="H39" s="94">
        <f t="shared" si="10"/>
        <v>24543</v>
      </c>
      <c r="I39" s="94">
        <f t="shared" si="10"/>
        <v>24543</v>
      </c>
      <c r="J39" s="94">
        <f t="shared" si="10"/>
        <v>26082</v>
      </c>
      <c r="K39" s="94">
        <f t="shared" si="10"/>
        <v>25515</v>
      </c>
      <c r="L39" s="94">
        <f t="shared" si="10"/>
        <v>25515</v>
      </c>
      <c r="M39" s="94">
        <f t="shared" si="10"/>
        <v>26082</v>
      </c>
    </row>
    <row r="40" spans="1:13" s="50" customFormat="1" x14ac:dyDescent="0.2">
      <c r="A40" s="88">
        <f>A28</f>
        <v>2</v>
      </c>
      <c r="B40" s="94">
        <f t="shared" ref="B40:M40" si="11">ROUNDUP(B20*0.9,)</f>
        <v>26892</v>
      </c>
      <c r="C40" s="94">
        <f t="shared" si="11"/>
        <v>28026</v>
      </c>
      <c r="D40" s="94">
        <f t="shared" si="11"/>
        <v>26892</v>
      </c>
      <c r="E40" s="94">
        <f t="shared" si="11"/>
        <v>26892</v>
      </c>
      <c r="F40" s="94">
        <f t="shared" si="11"/>
        <v>25920</v>
      </c>
      <c r="G40" s="94">
        <f t="shared" si="11"/>
        <v>25920</v>
      </c>
      <c r="H40" s="94">
        <f t="shared" si="11"/>
        <v>25920</v>
      </c>
      <c r="I40" s="94">
        <f t="shared" si="11"/>
        <v>25920</v>
      </c>
      <c r="J40" s="94">
        <f t="shared" si="11"/>
        <v>27459</v>
      </c>
      <c r="K40" s="94">
        <f t="shared" si="11"/>
        <v>26892</v>
      </c>
      <c r="L40" s="94">
        <f t="shared" si="11"/>
        <v>26892</v>
      </c>
      <c r="M40" s="94">
        <f t="shared" si="11"/>
        <v>27459</v>
      </c>
    </row>
    <row r="41" spans="1:13" s="50" customFormat="1" x14ac:dyDescent="0.2">
      <c r="A41" s="42" t="s">
        <v>87</v>
      </c>
      <c r="B41" s="94"/>
      <c r="C41" s="94"/>
      <c r="D41" s="94"/>
      <c r="E41" s="94"/>
      <c r="F41" s="94"/>
      <c r="G41" s="94"/>
      <c r="H41" s="94"/>
      <c r="I41" s="94"/>
      <c r="J41" s="94"/>
      <c r="K41" s="94"/>
      <c r="L41" s="94"/>
      <c r="M41" s="94"/>
    </row>
    <row r="42" spans="1:13" s="50" customFormat="1" x14ac:dyDescent="0.2">
      <c r="A42" s="88" t="s">
        <v>88</v>
      </c>
      <c r="B42" s="42">
        <f t="shared" ref="B42:M42" si="12">ROUNDUP(B22*0.9,)</f>
        <v>47142</v>
      </c>
      <c r="C42" s="42">
        <f t="shared" si="12"/>
        <v>48276</v>
      </c>
      <c r="D42" s="42">
        <f t="shared" si="12"/>
        <v>47142</v>
      </c>
      <c r="E42" s="42">
        <f t="shared" si="12"/>
        <v>47142</v>
      </c>
      <c r="F42" s="42">
        <f t="shared" si="12"/>
        <v>46170</v>
      </c>
      <c r="G42" s="42">
        <f t="shared" si="12"/>
        <v>46170</v>
      </c>
      <c r="H42" s="42">
        <f t="shared" si="12"/>
        <v>46170</v>
      </c>
      <c r="I42" s="42">
        <f t="shared" si="12"/>
        <v>46170</v>
      </c>
      <c r="J42" s="42">
        <f t="shared" si="12"/>
        <v>47709</v>
      </c>
      <c r="K42" s="42">
        <f t="shared" si="12"/>
        <v>47142</v>
      </c>
      <c r="L42" s="42">
        <f t="shared" si="12"/>
        <v>47142</v>
      </c>
      <c r="M42" s="42">
        <f t="shared" si="12"/>
        <v>47709</v>
      </c>
    </row>
    <row r="43" spans="1:13" s="50" customFormat="1" ht="120" x14ac:dyDescent="0.2">
      <c r="A43" s="156" t="s">
        <v>239</v>
      </c>
    </row>
    <row r="44" spans="1:13" s="50" customFormat="1" ht="12.75" thickBot="1" x14ac:dyDescent="0.25">
      <c r="A44" s="169" t="s">
        <v>71</v>
      </c>
    </row>
    <row r="45" spans="1:13" s="50" customFormat="1" ht="12.75" thickBot="1" x14ac:dyDescent="0.25">
      <c r="A45" s="184" t="s">
        <v>281</v>
      </c>
    </row>
    <row r="46" spans="1:13" x14ac:dyDescent="0.2">
      <c r="A46" s="185" t="s">
        <v>282</v>
      </c>
    </row>
    <row r="47" spans="1:13" ht="9" customHeight="1" x14ac:dyDescent="0.2">
      <c r="A47" s="62"/>
    </row>
    <row r="48" spans="1:13"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289</v>
      </c>
    </row>
    <row r="56" spans="1:1" x14ac:dyDescent="0.2">
      <c r="A56" s="59"/>
    </row>
    <row r="57" spans="1:1" ht="25.5" x14ac:dyDescent="0.2">
      <c r="A57" s="157" t="s">
        <v>283</v>
      </c>
    </row>
    <row r="58" spans="1:1" ht="45" x14ac:dyDescent="0.2">
      <c r="A58" s="211" t="s">
        <v>226</v>
      </c>
    </row>
    <row r="59" spans="1:1" ht="22.5" x14ac:dyDescent="0.2">
      <c r="A59" s="211" t="s">
        <v>284</v>
      </c>
    </row>
    <row r="60" spans="1:1" ht="22.5" x14ac:dyDescent="0.2">
      <c r="A60" s="211" t="s">
        <v>285</v>
      </c>
    </row>
    <row r="61" spans="1:1" ht="33.75" x14ac:dyDescent="0.2">
      <c r="A61" s="211" t="s">
        <v>286</v>
      </c>
    </row>
    <row r="62" spans="1:1" ht="22.5" x14ac:dyDescent="0.2">
      <c r="A62" s="211" t="s">
        <v>287</v>
      </c>
    </row>
    <row r="63" spans="1:1" ht="22.5" x14ac:dyDescent="0.2">
      <c r="A63" s="211" t="s">
        <v>288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3"/>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16384" width="9" style="48"/>
  </cols>
  <sheetData>
    <row r="1" spans="1:13" s="51" customFormat="1" ht="12" customHeight="1" x14ac:dyDescent="0.2">
      <c r="A1" s="213" t="s">
        <v>82</v>
      </c>
    </row>
    <row r="2" spans="1:13" s="51" customFormat="1" ht="12" customHeight="1" x14ac:dyDescent="0.2">
      <c r="A2" s="213"/>
    </row>
    <row r="3" spans="1:13" s="51" customFormat="1" ht="11.1" customHeight="1" x14ac:dyDescent="0.2">
      <c r="A3" s="170" t="s">
        <v>237</v>
      </c>
    </row>
    <row r="4" spans="1:13" s="52" customFormat="1" ht="32.1" customHeight="1" x14ac:dyDescent="0.2">
      <c r="A4" s="98" t="s">
        <v>64</v>
      </c>
      <c r="B4" s="210">
        <f>'Каникулы в горах | FIT15'!B4</f>
        <v>45931</v>
      </c>
      <c r="C4" s="210">
        <f>'Каникулы в горах | FIT15'!C4</f>
        <v>45933</v>
      </c>
      <c r="D4" s="210">
        <f>'Каникулы в горах | FIT15'!D4</f>
        <v>45938</v>
      </c>
      <c r="E4" s="210">
        <f>'Каникулы в горах | FIT15'!E4</f>
        <v>45940</v>
      </c>
      <c r="F4" s="210">
        <f>'Каникулы в горах | FIT15'!F4</f>
        <v>45942</v>
      </c>
      <c r="G4" s="210">
        <f>'Каникулы в горах | FIT15'!G4</f>
        <v>45947</v>
      </c>
      <c r="H4" s="210">
        <f>'Каникулы в горах | FIT15'!H4</f>
        <v>45949</v>
      </c>
      <c r="I4" s="210">
        <f>'Каникулы в горах | FIT15'!I4</f>
        <v>45953</v>
      </c>
      <c r="J4" s="210">
        <f>'Каникулы в горах | FIT15'!J4</f>
        <v>45954</v>
      </c>
      <c r="K4" s="210">
        <f>'Каникулы в горах | FIT15'!K4</f>
        <v>45958</v>
      </c>
      <c r="L4" s="210">
        <f>'Каникулы в горах | FIT15'!L4</f>
        <v>45959</v>
      </c>
      <c r="M4" s="210">
        <f>'Каникулы в горах | FIT15'!M4</f>
        <v>45961</v>
      </c>
    </row>
    <row r="5" spans="1:13" s="53" customFormat="1" ht="21.95" customHeight="1" x14ac:dyDescent="0.2">
      <c r="A5" s="98"/>
      <c r="B5" s="210">
        <f>'Каникулы в горах | FIT15'!B5</f>
        <v>45932</v>
      </c>
      <c r="C5" s="210">
        <f>'Каникулы в горах | FIT15'!C5</f>
        <v>45937</v>
      </c>
      <c r="D5" s="210">
        <f>'Каникулы в горах | FIT15'!D5</f>
        <v>45939</v>
      </c>
      <c r="E5" s="210">
        <f>'Каникулы в горах | FIT15'!E5</f>
        <v>45941</v>
      </c>
      <c r="F5" s="210">
        <f>'Каникулы в горах | FIT15'!F5</f>
        <v>45946</v>
      </c>
      <c r="G5" s="210">
        <f>'Каникулы в горах | FIT15'!G5</f>
        <v>45948</v>
      </c>
      <c r="H5" s="210">
        <f>'Каникулы в горах | FIT15'!H5</f>
        <v>45952</v>
      </c>
      <c r="I5" s="210">
        <f>'Каникулы в горах | FIT15'!I5</f>
        <v>45953</v>
      </c>
      <c r="J5" s="210">
        <f>'Каникулы в горах | FIT15'!J5</f>
        <v>45957</v>
      </c>
      <c r="K5" s="210">
        <f>'Каникулы в горах | FIT15'!K5</f>
        <v>45958</v>
      </c>
      <c r="L5" s="210">
        <f>'Каникулы в горах | FIT15'!L5</f>
        <v>45960</v>
      </c>
      <c r="M5" s="210">
        <f>'Каникулы в горах | FIT15'!M5</f>
        <v>45961</v>
      </c>
    </row>
    <row r="6" spans="1:13" s="53" customFormat="1" x14ac:dyDescent="0.2">
      <c r="A6" s="42" t="s">
        <v>83</v>
      </c>
      <c r="B6" s="195"/>
      <c r="C6" s="195"/>
      <c r="D6" s="195"/>
      <c r="E6" s="195"/>
      <c r="F6" s="195"/>
      <c r="G6" s="195"/>
      <c r="H6" s="195"/>
      <c r="I6" s="195"/>
      <c r="J6" s="195"/>
      <c r="K6" s="195"/>
      <c r="L6" s="195"/>
      <c r="M6" s="195"/>
    </row>
    <row r="7" spans="1:13" s="53" customFormat="1" x14ac:dyDescent="0.2">
      <c r="A7" s="88">
        <v>1</v>
      </c>
      <c r="B7" s="8">
        <f>'Каникулы в горах | FIT15'!B7</f>
        <v>10350</v>
      </c>
      <c r="C7" s="8">
        <f>'Каникулы в горах | FIT15'!C7</f>
        <v>11610</v>
      </c>
      <c r="D7" s="8">
        <f>'Каникулы в горах | FIT15'!D7</f>
        <v>10350</v>
      </c>
      <c r="E7" s="8">
        <f>'Каникулы в горах | FIT15'!E7</f>
        <v>10350</v>
      </c>
      <c r="F7" s="8">
        <f>'Каникулы в горах | FIT15'!F7</f>
        <v>9270</v>
      </c>
      <c r="G7" s="8">
        <f>'Каникулы в горах | FIT15'!G7</f>
        <v>9270</v>
      </c>
      <c r="H7" s="8">
        <f>'Каникулы в горах | FIT15'!H7</f>
        <v>9270</v>
      </c>
      <c r="I7" s="8">
        <f>'Каникулы в горах | FIT15'!I7</f>
        <v>9270</v>
      </c>
      <c r="J7" s="8">
        <f>'Каникулы в горах | FIT15'!J7</f>
        <v>10980</v>
      </c>
      <c r="K7" s="8">
        <f>'Каникулы в горах | FIT15'!K7</f>
        <v>10350</v>
      </c>
      <c r="L7" s="8">
        <f>'Каникулы в горах | FIT15'!L7</f>
        <v>10350</v>
      </c>
      <c r="M7" s="8">
        <f>'Каникулы в горах | FIT15'!M7</f>
        <v>10980</v>
      </c>
    </row>
    <row r="8" spans="1:13" s="53" customFormat="1" x14ac:dyDescent="0.2">
      <c r="A8" s="88">
        <v>2</v>
      </c>
      <c r="B8" s="8">
        <f>'Каникулы в горах | FIT15'!B8</f>
        <v>11880</v>
      </c>
      <c r="C8" s="8">
        <f>'Каникулы в горах | FIT15'!C8</f>
        <v>13140</v>
      </c>
      <c r="D8" s="8">
        <f>'Каникулы в горах | FIT15'!D8</f>
        <v>11880</v>
      </c>
      <c r="E8" s="8">
        <f>'Каникулы в горах | FIT15'!E8</f>
        <v>11880</v>
      </c>
      <c r="F8" s="8">
        <f>'Каникулы в горах | FIT15'!F8</f>
        <v>10800</v>
      </c>
      <c r="G8" s="8">
        <f>'Каникулы в горах | FIT15'!G8</f>
        <v>10800</v>
      </c>
      <c r="H8" s="8">
        <f>'Каникулы в горах | FIT15'!H8</f>
        <v>10800</v>
      </c>
      <c r="I8" s="8">
        <f>'Каникулы в горах | FIT15'!I8</f>
        <v>10800</v>
      </c>
      <c r="J8" s="8">
        <f>'Каникулы в горах | FIT15'!J8</f>
        <v>12510</v>
      </c>
      <c r="K8" s="8">
        <f>'Каникулы в горах | FIT15'!K8</f>
        <v>11880</v>
      </c>
      <c r="L8" s="8">
        <f>'Каникулы в горах | FIT15'!L8</f>
        <v>11880</v>
      </c>
      <c r="M8" s="8">
        <f>'Каникулы в горах | FIT15'!M8</f>
        <v>12510</v>
      </c>
    </row>
    <row r="9" spans="1:13" s="53" customFormat="1" x14ac:dyDescent="0.2">
      <c r="A9" s="42" t="s">
        <v>234</v>
      </c>
      <c r="B9" s="8"/>
      <c r="C9" s="8"/>
      <c r="D9" s="8"/>
      <c r="E9" s="8"/>
      <c r="F9" s="8"/>
      <c r="G9" s="8"/>
      <c r="H9" s="8"/>
      <c r="I9" s="8"/>
      <c r="J9" s="8"/>
      <c r="K9" s="8"/>
      <c r="L9" s="8"/>
      <c r="M9" s="8"/>
    </row>
    <row r="10" spans="1:13" s="53" customFormat="1" x14ac:dyDescent="0.2">
      <c r="A10" s="180">
        <v>1</v>
      </c>
      <c r="B10" s="8">
        <f>'Каникулы в горах | FIT15'!B10</f>
        <v>11250</v>
      </c>
      <c r="C10" s="8">
        <f>'Каникулы в горах | FIT15'!C10</f>
        <v>12510</v>
      </c>
      <c r="D10" s="8">
        <f>'Каникулы в горах | FIT15'!D10</f>
        <v>11250</v>
      </c>
      <c r="E10" s="8">
        <f>'Каникулы в горах | FIT15'!E10</f>
        <v>11250</v>
      </c>
      <c r="F10" s="8">
        <f>'Каникулы в горах | FIT15'!F10</f>
        <v>10170</v>
      </c>
      <c r="G10" s="8">
        <f>'Каникулы в горах | FIT15'!G10</f>
        <v>10170</v>
      </c>
      <c r="H10" s="8">
        <f>'Каникулы в горах | FIT15'!H10</f>
        <v>10170</v>
      </c>
      <c r="I10" s="8">
        <f>'Каникулы в горах | FIT15'!I10</f>
        <v>10170</v>
      </c>
      <c r="J10" s="8">
        <f>'Каникулы в горах | FIT15'!J10</f>
        <v>11880</v>
      </c>
      <c r="K10" s="8">
        <f>'Каникулы в горах | FIT15'!K10</f>
        <v>11250</v>
      </c>
      <c r="L10" s="8">
        <f>'Каникулы в горах | FIT15'!L10</f>
        <v>11250</v>
      </c>
      <c r="M10" s="8">
        <f>'Каникулы в горах | FIT15'!M10</f>
        <v>11880</v>
      </c>
    </row>
    <row r="11" spans="1:13" s="53" customFormat="1" x14ac:dyDescent="0.2">
      <c r="A11" s="180">
        <v>2</v>
      </c>
      <c r="B11" s="8">
        <f>'Каникулы в горах | FIT15'!B11</f>
        <v>12780</v>
      </c>
      <c r="C11" s="8">
        <f>'Каникулы в горах | FIT15'!C11</f>
        <v>14040</v>
      </c>
      <c r="D11" s="8">
        <f>'Каникулы в горах | FIT15'!D11</f>
        <v>12780</v>
      </c>
      <c r="E11" s="8">
        <f>'Каникулы в горах | FIT15'!E11</f>
        <v>12780</v>
      </c>
      <c r="F11" s="8">
        <f>'Каникулы в горах | FIT15'!F11</f>
        <v>11700</v>
      </c>
      <c r="G11" s="8">
        <f>'Каникулы в горах | FIT15'!G11</f>
        <v>11700</v>
      </c>
      <c r="H11" s="8">
        <f>'Каникулы в горах | FIT15'!H11</f>
        <v>11700</v>
      </c>
      <c r="I11" s="8">
        <f>'Каникулы в горах | FIT15'!I11</f>
        <v>11700</v>
      </c>
      <c r="J11" s="8">
        <f>'Каникулы в горах | FIT15'!J11</f>
        <v>13410</v>
      </c>
      <c r="K11" s="8">
        <f>'Каникулы в горах | FIT15'!K11</f>
        <v>12780</v>
      </c>
      <c r="L11" s="8">
        <f>'Каникулы в горах | FIT15'!L11</f>
        <v>12780</v>
      </c>
      <c r="M11" s="8">
        <f>'Каникулы в горах | FIT15'!M11</f>
        <v>13410</v>
      </c>
    </row>
    <row r="12" spans="1:13" s="53" customFormat="1" x14ac:dyDescent="0.2">
      <c r="A12" s="42" t="s">
        <v>84</v>
      </c>
      <c r="B12" s="8"/>
      <c r="C12" s="8"/>
      <c r="D12" s="8"/>
      <c r="E12" s="8"/>
      <c r="F12" s="8"/>
      <c r="G12" s="8"/>
      <c r="H12" s="8"/>
      <c r="I12" s="8"/>
      <c r="J12" s="8"/>
      <c r="K12" s="8"/>
      <c r="L12" s="8"/>
      <c r="M12" s="8"/>
    </row>
    <row r="13" spans="1:13" s="53" customFormat="1" x14ac:dyDescent="0.2">
      <c r="A13" s="88">
        <f>A7</f>
        <v>1</v>
      </c>
      <c r="B13" s="8">
        <f>'Каникулы в горах | FIT15'!B13</f>
        <v>12150</v>
      </c>
      <c r="C13" s="8">
        <f>'Каникулы в горах | FIT15'!C13</f>
        <v>13410</v>
      </c>
      <c r="D13" s="8">
        <f>'Каникулы в горах | FIT15'!D13</f>
        <v>12150</v>
      </c>
      <c r="E13" s="8">
        <f>'Каникулы в горах | FIT15'!E13</f>
        <v>12150</v>
      </c>
      <c r="F13" s="8">
        <f>'Каникулы в горах | FIT15'!F13</f>
        <v>11070</v>
      </c>
      <c r="G13" s="8">
        <f>'Каникулы в горах | FIT15'!G13</f>
        <v>11070</v>
      </c>
      <c r="H13" s="8">
        <f>'Каникулы в горах | FIT15'!H13</f>
        <v>11070</v>
      </c>
      <c r="I13" s="8">
        <f>'Каникулы в горах | FIT15'!I13</f>
        <v>11070</v>
      </c>
      <c r="J13" s="8">
        <f>'Каникулы в горах | FIT15'!J13</f>
        <v>12780</v>
      </c>
      <c r="K13" s="8">
        <f>'Каникулы в горах | FIT15'!K13</f>
        <v>12150</v>
      </c>
      <c r="L13" s="8">
        <f>'Каникулы в горах | FIT15'!L13</f>
        <v>12150</v>
      </c>
      <c r="M13" s="8">
        <f>'Каникулы в горах | FIT15'!M13</f>
        <v>12780</v>
      </c>
    </row>
    <row r="14" spans="1:13" s="53" customFormat="1" x14ac:dyDescent="0.2">
      <c r="A14" s="88">
        <f>A8</f>
        <v>2</v>
      </c>
      <c r="B14" s="8">
        <f>'Каникулы в горах | FIT15'!B14</f>
        <v>13680</v>
      </c>
      <c r="C14" s="8">
        <f>'Каникулы в горах | FIT15'!C14</f>
        <v>14940</v>
      </c>
      <c r="D14" s="8">
        <f>'Каникулы в горах | FIT15'!D14</f>
        <v>13680</v>
      </c>
      <c r="E14" s="8">
        <f>'Каникулы в горах | FIT15'!E14</f>
        <v>13680</v>
      </c>
      <c r="F14" s="8">
        <f>'Каникулы в горах | FIT15'!F14</f>
        <v>12600</v>
      </c>
      <c r="G14" s="8">
        <f>'Каникулы в горах | FIT15'!G14</f>
        <v>12600</v>
      </c>
      <c r="H14" s="8">
        <f>'Каникулы в горах | FIT15'!H14</f>
        <v>12600</v>
      </c>
      <c r="I14" s="8">
        <f>'Каникулы в горах | FIT15'!I14</f>
        <v>12600</v>
      </c>
      <c r="J14" s="8">
        <f>'Каникулы в горах | FIT15'!J14</f>
        <v>14310</v>
      </c>
      <c r="K14" s="8">
        <f>'Каникулы в горах | FIT15'!K14</f>
        <v>13680</v>
      </c>
      <c r="L14" s="8">
        <f>'Каникулы в горах | FIT15'!L14</f>
        <v>13680</v>
      </c>
      <c r="M14" s="8">
        <f>'Каникулы в горах | FIT15'!M14</f>
        <v>14310</v>
      </c>
    </row>
    <row r="15" spans="1:13" s="53" customFormat="1" x14ac:dyDescent="0.2">
      <c r="A15" s="42" t="s">
        <v>85</v>
      </c>
      <c r="B15" s="8"/>
      <c r="C15" s="8"/>
      <c r="D15" s="8"/>
      <c r="E15" s="8"/>
      <c r="F15" s="8"/>
      <c r="G15" s="8"/>
      <c r="H15" s="8"/>
      <c r="I15" s="8"/>
      <c r="J15" s="8"/>
      <c r="K15" s="8"/>
      <c r="L15" s="8"/>
      <c r="M15" s="8"/>
    </row>
    <row r="16" spans="1:13" s="53" customFormat="1" x14ac:dyDescent="0.2">
      <c r="A16" s="88">
        <f>A7</f>
        <v>1</v>
      </c>
      <c r="B16" s="8">
        <f>'Каникулы в горах | FIT15'!B16</f>
        <v>13680</v>
      </c>
      <c r="C16" s="8">
        <f>'Каникулы в горах | FIT15'!C16</f>
        <v>14940</v>
      </c>
      <c r="D16" s="8">
        <f>'Каникулы в горах | FIT15'!D16</f>
        <v>13680</v>
      </c>
      <c r="E16" s="8">
        <f>'Каникулы в горах | FIT15'!E16</f>
        <v>13680</v>
      </c>
      <c r="F16" s="8">
        <f>'Каникулы в горах | FIT15'!F16</f>
        <v>12600</v>
      </c>
      <c r="G16" s="8">
        <f>'Каникулы в горах | FIT15'!G16</f>
        <v>12600</v>
      </c>
      <c r="H16" s="8">
        <f>'Каникулы в горах | FIT15'!H16</f>
        <v>12600</v>
      </c>
      <c r="I16" s="8">
        <f>'Каникулы в горах | FIT15'!I16</f>
        <v>12600</v>
      </c>
      <c r="J16" s="8">
        <f>'Каникулы в горах | FIT15'!J16</f>
        <v>14310</v>
      </c>
      <c r="K16" s="8">
        <f>'Каникулы в горах | FIT15'!K16</f>
        <v>13680</v>
      </c>
      <c r="L16" s="8">
        <f>'Каникулы в горах | FIT15'!L16</f>
        <v>13680</v>
      </c>
      <c r="M16" s="8">
        <f>'Каникулы в горах | FIT15'!M16</f>
        <v>14310</v>
      </c>
    </row>
    <row r="17" spans="1:13" s="53" customFormat="1" x14ac:dyDescent="0.2">
      <c r="A17" s="88">
        <f>A8</f>
        <v>2</v>
      </c>
      <c r="B17" s="8">
        <f>'Каникулы в горах | FIT15'!B17</f>
        <v>15210</v>
      </c>
      <c r="C17" s="8">
        <f>'Каникулы в горах | FIT15'!C17</f>
        <v>16470</v>
      </c>
      <c r="D17" s="8">
        <f>'Каникулы в горах | FIT15'!D17</f>
        <v>15210</v>
      </c>
      <c r="E17" s="8">
        <f>'Каникулы в горах | FIT15'!E17</f>
        <v>15210</v>
      </c>
      <c r="F17" s="8">
        <f>'Каникулы в горах | FIT15'!F17</f>
        <v>14130</v>
      </c>
      <c r="G17" s="8">
        <f>'Каникулы в горах | FIT15'!G17</f>
        <v>14130</v>
      </c>
      <c r="H17" s="8">
        <f>'Каникулы в горах | FIT15'!H17</f>
        <v>14130</v>
      </c>
      <c r="I17" s="8">
        <f>'Каникулы в горах | FIT15'!I17</f>
        <v>14130</v>
      </c>
      <c r="J17" s="8">
        <f>'Каникулы в горах | FIT15'!J17</f>
        <v>15840</v>
      </c>
      <c r="K17" s="8">
        <f>'Каникулы в горах | FIT15'!K17</f>
        <v>15210</v>
      </c>
      <c r="L17" s="8">
        <f>'Каникулы в горах | FIT15'!L17</f>
        <v>15210</v>
      </c>
      <c r="M17" s="8">
        <f>'Каникулы в горах | FIT15'!M17</f>
        <v>15840</v>
      </c>
    </row>
    <row r="18" spans="1:13" s="53" customFormat="1" x14ac:dyDescent="0.2">
      <c r="A18" s="42" t="s">
        <v>86</v>
      </c>
      <c r="B18" s="8"/>
      <c r="C18" s="8"/>
      <c r="D18" s="8"/>
      <c r="E18" s="8"/>
      <c r="F18" s="8"/>
      <c r="G18" s="8"/>
      <c r="H18" s="8"/>
      <c r="I18" s="8"/>
      <c r="J18" s="8"/>
      <c r="K18" s="8"/>
      <c r="L18" s="8"/>
      <c r="M18" s="8"/>
    </row>
    <row r="19" spans="1:13" s="53" customFormat="1" x14ac:dyDescent="0.2">
      <c r="A19" s="88">
        <f>A7</f>
        <v>1</v>
      </c>
      <c r="B19" s="8">
        <f>'Каникулы в горах | FIT15'!B19</f>
        <v>28350</v>
      </c>
      <c r="C19" s="8">
        <f>'Каникулы в горах | FIT15'!C19</f>
        <v>29610</v>
      </c>
      <c r="D19" s="8">
        <f>'Каникулы в горах | FIT15'!D19</f>
        <v>28350</v>
      </c>
      <c r="E19" s="8">
        <f>'Каникулы в горах | FIT15'!E19</f>
        <v>28350</v>
      </c>
      <c r="F19" s="8">
        <f>'Каникулы в горах | FIT15'!F19</f>
        <v>27270</v>
      </c>
      <c r="G19" s="8">
        <f>'Каникулы в горах | FIT15'!G19</f>
        <v>27270</v>
      </c>
      <c r="H19" s="8">
        <f>'Каникулы в горах | FIT15'!H19</f>
        <v>27270</v>
      </c>
      <c r="I19" s="8">
        <f>'Каникулы в горах | FIT15'!I19</f>
        <v>27270</v>
      </c>
      <c r="J19" s="8">
        <f>'Каникулы в горах | FIT15'!J19</f>
        <v>28980</v>
      </c>
      <c r="K19" s="8">
        <f>'Каникулы в горах | FIT15'!K19</f>
        <v>28350</v>
      </c>
      <c r="L19" s="8">
        <f>'Каникулы в горах | FIT15'!L19</f>
        <v>28350</v>
      </c>
      <c r="M19" s="8">
        <f>'Каникулы в горах | FIT15'!M19</f>
        <v>28980</v>
      </c>
    </row>
    <row r="20" spans="1:13" s="53" customFormat="1" x14ac:dyDescent="0.2">
      <c r="A20" s="88">
        <f>A8</f>
        <v>2</v>
      </c>
      <c r="B20" s="8">
        <f>'Каникулы в горах | FIT15'!B20</f>
        <v>29880</v>
      </c>
      <c r="C20" s="8">
        <f>'Каникулы в горах | FIT15'!C20</f>
        <v>31140</v>
      </c>
      <c r="D20" s="8">
        <f>'Каникулы в горах | FIT15'!D20</f>
        <v>29880</v>
      </c>
      <c r="E20" s="8">
        <f>'Каникулы в горах | FIT15'!E20</f>
        <v>29880</v>
      </c>
      <c r="F20" s="8">
        <f>'Каникулы в горах | FIT15'!F20</f>
        <v>28800</v>
      </c>
      <c r="G20" s="8">
        <f>'Каникулы в горах | FIT15'!G20</f>
        <v>28800</v>
      </c>
      <c r="H20" s="8">
        <f>'Каникулы в горах | FIT15'!H20</f>
        <v>28800</v>
      </c>
      <c r="I20" s="8">
        <f>'Каникулы в горах | FIT15'!I20</f>
        <v>28800</v>
      </c>
      <c r="J20" s="8">
        <f>'Каникулы в горах | FIT15'!J20</f>
        <v>30510</v>
      </c>
      <c r="K20" s="8">
        <f>'Каникулы в горах | FIT15'!K20</f>
        <v>29880</v>
      </c>
      <c r="L20" s="8">
        <f>'Каникулы в горах | FIT15'!L20</f>
        <v>29880</v>
      </c>
      <c r="M20" s="8">
        <f>'Каникулы в горах | FIT15'!M20</f>
        <v>30510</v>
      </c>
    </row>
    <row r="21" spans="1:13" s="53" customFormat="1" x14ac:dyDescent="0.2">
      <c r="A21" s="42" t="s">
        <v>87</v>
      </c>
      <c r="B21" s="8"/>
      <c r="C21" s="8"/>
      <c r="D21" s="8"/>
      <c r="E21" s="8"/>
      <c r="F21" s="8"/>
      <c r="G21" s="8"/>
      <c r="H21" s="8"/>
      <c r="I21" s="8"/>
      <c r="J21" s="8"/>
      <c r="K21" s="8"/>
      <c r="L21" s="8"/>
      <c r="M21" s="8"/>
    </row>
    <row r="22" spans="1:13" s="53" customFormat="1" x14ac:dyDescent="0.2">
      <c r="A22" s="88" t="s">
        <v>88</v>
      </c>
      <c r="B22" s="8">
        <f>'Каникулы в горах | FIT15'!B22</f>
        <v>52380</v>
      </c>
      <c r="C22" s="8">
        <f>'Каникулы в горах | FIT15'!C22</f>
        <v>53640</v>
      </c>
      <c r="D22" s="8">
        <f>'Каникулы в горах | FIT15'!D22</f>
        <v>52380</v>
      </c>
      <c r="E22" s="8">
        <f>'Каникулы в горах | FIT15'!E22</f>
        <v>52380</v>
      </c>
      <c r="F22" s="8">
        <f>'Каникулы в горах | FIT15'!F22</f>
        <v>51300</v>
      </c>
      <c r="G22" s="8">
        <f>'Каникулы в горах | FIT15'!G22</f>
        <v>51300</v>
      </c>
      <c r="H22" s="8">
        <f>'Каникулы в горах | FIT15'!H22</f>
        <v>51300</v>
      </c>
      <c r="I22" s="8">
        <f>'Каникулы в горах | FIT15'!I22</f>
        <v>51300</v>
      </c>
      <c r="J22" s="8">
        <f>'Каникулы в горах | FIT15'!J22</f>
        <v>53010</v>
      </c>
      <c r="K22" s="8">
        <f>'Каникулы в горах | FIT15'!K22</f>
        <v>52380</v>
      </c>
      <c r="L22" s="8">
        <f>'Каникулы в горах | FIT15'!L22</f>
        <v>52380</v>
      </c>
      <c r="M22" s="8">
        <f>'Каникулы в горах | FIT15'!M22</f>
        <v>53010</v>
      </c>
    </row>
    <row r="23" spans="1:13" s="53" customFormat="1" x14ac:dyDescent="0.2">
      <c r="A23" s="89"/>
      <c r="B23" s="196"/>
      <c r="C23" s="196"/>
      <c r="D23" s="196"/>
      <c r="E23" s="196"/>
      <c r="F23" s="196"/>
      <c r="G23" s="196"/>
      <c r="H23" s="196"/>
      <c r="I23" s="196"/>
      <c r="J23" s="196"/>
      <c r="K23" s="196"/>
      <c r="L23" s="196"/>
      <c r="M23" s="196"/>
    </row>
    <row r="24" spans="1:13" ht="18" customHeight="1" x14ac:dyDescent="0.2">
      <c r="A24" s="111" t="s">
        <v>100</v>
      </c>
      <c r="B24" s="210">
        <f t="shared" ref="B24:M24" si="0">B4</f>
        <v>45931</v>
      </c>
      <c r="C24" s="210">
        <f t="shared" si="0"/>
        <v>45933</v>
      </c>
      <c r="D24" s="210">
        <f t="shared" si="0"/>
        <v>45938</v>
      </c>
      <c r="E24" s="210">
        <f t="shared" si="0"/>
        <v>45940</v>
      </c>
      <c r="F24" s="210">
        <f t="shared" si="0"/>
        <v>45942</v>
      </c>
      <c r="G24" s="210">
        <f t="shared" si="0"/>
        <v>45947</v>
      </c>
      <c r="H24" s="210">
        <f t="shared" si="0"/>
        <v>45949</v>
      </c>
      <c r="I24" s="210">
        <f t="shared" si="0"/>
        <v>45953</v>
      </c>
      <c r="J24" s="210">
        <f t="shared" si="0"/>
        <v>45954</v>
      </c>
      <c r="K24" s="210">
        <f t="shared" si="0"/>
        <v>45958</v>
      </c>
      <c r="L24" s="210">
        <f t="shared" si="0"/>
        <v>45959</v>
      </c>
      <c r="M24" s="210">
        <f t="shared" si="0"/>
        <v>45961</v>
      </c>
    </row>
    <row r="25" spans="1:13" ht="20.25" customHeight="1" x14ac:dyDescent="0.2">
      <c r="A25" s="90" t="s">
        <v>64</v>
      </c>
      <c r="B25" s="210">
        <f t="shared" ref="B25:M25" si="1">B5</f>
        <v>45932</v>
      </c>
      <c r="C25" s="210">
        <f t="shared" si="1"/>
        <v>45937</v>
      </c>
      <c r="D25" s="210">
        <f t="shared" si="1"/>
        <v>45939</v>
      </c>
      <c r="E25" s="210">
        <f t="shared" si="1"/>
        <v>45941</v>
      </c>
      <c r="F25" s="210">
        <f t="shared" si="1"/>
        <v>45946</v>
      </c>
      <c r="G25" s="210">
        <f t="shared" si="1"/>
        <v>45948</v>
      </c>
      <c r="H25" s="210">
        <f t="shared" si="1"/>
        <v>45952</v>
      </c>
      <c r="I25" s="210">
        <f t="shared" si="1"/>
        <v>45953</v>
      </c>
      <c r="J25" s="210">
        <f t="shared" si="1"/>
        <v>45957</v>
      </c>
      <c r="K25" s="210">
        <f t="shared" si="1"/>
        <v>45958</v>
      </c>
      <c r="L25" s="210">
        <f t="shared" si="1"/>
        <v>45960</v>
      </c>
      <c r="M25" s="210">
        <f t="shared" si="1"/>
        <v>45961</v>
      </c>
    </row>
    <row r="26" spans="1:13" s="44" customFormat="1" x14ac:dyDescent="0.2">
      <c r="A26" s="42" t="s">
        <v>83</v>
      </c>
      <c r="B26" s="195"/>
      <c r="C26" s="195"/>
      <c r="D26" s="195"/>
      <c r="E26" s="195"/>
      <c r="F26" s="195"/>
      <c r="G26" s="195"/>
      <c r="H26" s="195"/>
      <c r="I26" s="195"/>
      <c r="J26" s="195"/>
      <c r="K26" s="195"/>
      <c r="L26" s="195"/>
      <c r="M26" s="195"/>
    </row>
    <row r="27" spans="1:13" s="50" customFormat="1" x14ac:dyDescent="0.2">
      <c r="A27" s="88">
        <v>1</v>
      </c>
      <c r="B27" s="198">
        <f>ROUNDUP(B7*0.85,)</f>
        <v>8798</v>
      </c>
      <c r="C27" s="198">
        <f t="shared" ref="C27:M27" si="2">ROUNDUP(C7*0.85,)</f>
        <v>9869</v>
      </c>
      <c r="D27" s="198">
        <f t="shared" si="2"/>
        <v>8798</v>
      </c>
      <c r="E27" s="198">
        <f t="shared" si="2"/>
        <v>8798</v>
      </c>
      <c r="F27" s="198">
        <f t="shared" si="2"/>
        <v>7880</v>
      </c>
      <c r="G27" s="198">
        <f t="shared" si="2"/>
        <v>7880</v>
      </c>
      <c r="H27" s="198">
        <f t="shared" si="2"/>
        <v>7880</v>
      </c>
      <c r="I27" s="198">
        <f t="shared" si="2"/>
        <v>7880</v>
      </c>
      <c r="J27" s="198">
        <f t="shared" si="2"/>
        <v>9333</v>
      </c>
      <c r="K27" s="198">
        <f t="shared" si="2"/>
        <v>8798</v>
      </c>
      <c r="L27" s="198">
        <f t="shared" si="2"/>
        <v>8798</v>
      </c>
      <c r="M27" s="198">
        <f t="shared" si="2"/>
        <v>9333</v>
      </c>
    </row>
    <row r="28" spans="1:13" s="50" customFormat="1" x14ac:dyDescent="0.2">
      <c r="A28" s="88">
        <v>2</v>
      </c>
      <c r="B28" s="198">
        <f t="shared" ref="B28:M42" si="3">ROUNDUP(B8*0.85,)</f>
        <v>10098</v>
      </c>
      <c r="C28" s="198">
        <f t="shared" si="3"/>
        <v>11169</v>
      </c>
      <c r="D28" s="198">
        <f t="shared" si="3"/>
        <v>10098</v>
      </c>
      <c r="E28" s="198">
        <f t="shared" si="3"/>
        <v>10098</v>
      </c>
      <c r="F28" s="198">
        <f t="shared" si="3"/>
        <v>9180</v>
      </c>
      <c r="G28" s="198">
        <f t="shared" si="3"/>
        <v>9180</v>
      </c>
      <c r="H28" s="198">
        <f t="shared" si="3"/>
        <v>9180</v>
      </c>
      <c r="I28" s="198">
        <f t="shared" si="3"/>
        <v>9180</v>
      </c>
      <c r="J28" s="198">
        <f t="shared" si="3"/>
        <v>10634</v>
      </c>
      <c r="K28" s="198">
        <f t="shared" si="3"/>
        <v>10098</v>
      </c>
      <c r="L28" s="198">
        <f t="shared" si="3"/>
        <v>10098</v>
      </c>
      <c r="M28" s="198">
        <f t="shared" si="3"/>
        <v>10634</v>
      </c>
    </row>
    <row r="29" spans="1:13" s="50" customFormat="1" x14ac:dyDescent="0.2">
      <c r="A29" s="42" t="s">
        <v>234</v>
      </c>
      <c r="B29" s="198"/>
      <c r="C29" s="198"/>
      <c r="D29" s="198"/>
      <c r="E29" s="198"/>
      <c r="F29" s="198"/>
      <c r="G29" s="198"/>
      <c r="H29" s="198"/>
      <c r="I29" s="198"/>
      <c r="J29" s="198"/>
      <c r="K29" s="198"/>
      <c r="L29" s="198"/>
      <c r="M29" s="198"/>
    </row>
    <row r="30" spans="1:13" s="50" customFormat="1" x14ac:dyDescent="0.2">
      <c r="A30" s="180">
        <v>1</v>
      </c>
      <c r="B30" s="198">
        <f t="shared" si="3"/>
        <v>9563</v>
      </c>
      <c r="C30" s="198">
        <f t="shared" si="3"/>
        <v>10634</v>
      </c>
      <c r="D30" s="198">
        <f t="shared" si="3"/>
        <v>9563</v>
      </c>
      <c r="E30" s="198">
        <f t="shared" si="3"/>
        <v>9563</v>
      </c>
      <c r="F30" s="198">
        <f t="shared" si="3"/>
        <v>8645</v>
      </c>
      <c r="G30" s="198">
        <f t="shared" si="3"/>
        <v>8645</v>
      </c>
      <c r="H30" s="198">
        <f t="shared" si="3"/>
        <v>8645</v>
      </c>
      <c r="I30" s="198">
        <f t="shared" si="3"/>
        <v>8645</v>
      </c>
      <c r="J30" s="198">
        <f t="shared" si="3"/>
        <v>10098</v>
      </c>
      <c r="K30" s="198">
        <f t="shared" si="3"/>
        <v>9563</v>
      </c>
      <c r="L30" s="198">
        <f t="shared" si="3"/>
        <v>9563</v>
      </c>
      <c r="M30" s="198">
        <f t="shared" si="3"/>
        <v>10098</v>
      </c>
    </row>
    <row r="31" spans="1:13" s="50" customFormat="1" x14ac:dyDescent="0.2">
      <c r="A31" s="180">
        <v>2</v>
      </c>
      <c r="B31" s="198">
        <f t="shared" si="3"/>
        <v>10863</v>
      </c>
      <c r="C31" s="198">
        <f t="shared" si="3"/>
        <v>11934</v>
      </c>
      <c r="D31" s="198">
        <f t="shared" si="3"/>
        <v>10863</v>
      </c>
      <c r="E31" s="198">
        <f t="shared" si="3"/>
        <v>10863</v>
      </c>
      <c r="F31" s="198">
        <f t="shared" si="3"/>
        <v>9945</v>
      </c>
      <c r="G31" s="198">
        <f t="shared" si="3"/>
        <v>9945</v>
      </c>
      <c r="H31" s="198">
        <f t="shared" si="3"/>
        <v>9945</v>
      </c>
      <c r="I31" s="198">
        <f t="shared" si="3"/>
        <v>9945</v>
      </c>
      <c r="J31" s="198">
        <f t="shared" si="3"/>
        <v>11399</v>
      </c>
      <c r="K31" s="198">
        <f t="shared" si="3"/>
        <v>10863</v>
      </c>
      <c r="L31" s="198">
        <f t="shared" si="3"/>
        <v>10863</v>
      </c>
      <c r="M31" s="198">
        <f t="shared" si="3"/>
        <v>11399</v>
      </c>
    </row>
    <row r="32" spans="1:13" s="50" customFormat="1" x14ac:dyDescent="0.2">
      <c r="A32" s="42" t="s">
        <v>84</v>
      </c>
      <c r="B32" s="198"/>
      <c r="C32" s="198"/>
      <c r="D32" s="198"/>
      <c r="E32" s="198"/>
      <c r="F32" s="198"/>
      <c r="G32" s="198"/>
      <c r="H32" s="198"/>
      <c r="I32" s="198"/>
      <c r="J32" s="198"/>
      <c r="K32" s="198"/>
      <c r="L32" s="198"/>
      <c r="M32" s="198"/>
    </row>
    <row r="33" spans="1:13" s="50" customFormat="1" x14ac:dyDescent="0.2">
      <c r="A33" s="88">
        <f>A27</f>
        <v>1</v>
      </c>
      <c r="B33" s="198">
        <f t="shared" si="3"/>
        <v>10328</v>
      </c>
      <c r="C33" s="198">
        <f t="shared" si="3"/>
        <v>11399</v>
      </c>
      <c r="D33" s="198">
        <f t="shared" si="3"/>
        <v>10328</v>
      </c>
      <c r="E33" s="198">
        <f t="shared" si="3"/>
        <v>10328</v>
      </c>
      <c r="F33" s="198">
        <f t="shared" si="3"/>
        <v>9410</v>
      </c>
      <c r="G33" s="198">
        <f t="shared" si="3"/>
        <v>9410</v>
      </c>
      <c r="H33" s="198">
        <f t="shared" si="3"/>
        <v>9410</v>
      </c>
      <c r="I33" s="198">
        <f t="shared" si="3"/>
        <v>9410</v>
      </c>
      <c r="J33" s="198">
        <f t="shared" si="3"/>
        <v>10863</v>
      </c>
      <c r="K33" s="198">
        <f t="shared" si="3"/>
        <v>10328</v>
      </c>
      <c r="L33" s="198">
        <f t="shared" si="3"/>
        <v>10328</v>
      </c>
      <c r="M33" s="198">
        <f t="shared" si="3"/>
        <v>10863</v>
      </c>
    </row>
    <row r="34" spans="1:13" s="50" customFormat="1" x14ac:dyDescent="0.2">
      <c r="A34" s="88">
        <f>A28</f>
        <v>2</v>
      </c>
      <c r="B34" s="198">
        <f t="shared" si="3"/>
        <v>11628</v>
      </c>
      <c r="C34" s="198">
        <f t="shared" si="3"/>
        <v>12699</v>
      </c>
      <c r="D34" s="198">
        <f t="shared" si="3"/>
        <v>11628</v>
      </c>
      <c r="E34" s="198">
        <f t="shared" si="3"/>
        <v>11628</v>
      </c>
      <c r="F34" s="198">
        <f t="shared" si="3"/>
        <v>10710</v>
      </c>
      <c r="G34" s="198">
        <f t="shared" si="3"/>
        <v>10710</v>
      </c>
      <c r="H34" s="198">
        <f t="shared" si="3"/>
        <v>10710</v>
      </c>
      <c r="I34" s="198">
        <f t="shared" si="3"/>
        <v>10710</v>
      </c>
      <c r="J34" s="198">
        <f t="shared" si="3"/>
        <v>12164</v>
      </c>
      <c r="K34" s="198">
        <f t="shared" si="3"/>
        <v>11628</v>
      </c>
      <c r="L34" s="198">
        <f t="shared" si="3"/>
        <v>11628</v>
      </c>
      <c r="M34" s="198">
        <f t="shared" si="3"/>
        <v>12164</v>
      </c>
    </row>
    <row r="35" spans="1:13" s="50" customFormat="1" x14ac:dyDescent="0.2">
      <c r="A35" s="42" t="s">
        <v>85</v>
      </c>
      <c r="B35" s="198"/>
      <c r="C35" s="198"/>
      <c r="D35" s="198"/>
      <c r="E35" s="198"/>
      <c r="F35" s="198"/>
      <c r="G35" s="198"/>
      <c r="H35" s="198"/>
      <c r="I35" s="198"/>
      <c r="J35" s="198"/>
      <c r="K35" s="198"/>
      <c r="L35" s="198"/>
      <c r="M35" s="198"/>
    </row>
    <row r="36" spans="1:13" s="50" customFormat="1" x14ac:dyDescent="0.2">
      <c r="A36" s="88">
        <f>A27</f>
        <v>1</v>
      </c>
      <c r="B36" s="198">
        <f t="shared" si="3"/>
        <v>11628</v>
      </c>
      <c r="C36" s="198">
        <f t="shared" si="3"/>
        <v>12699</v>
      </c>
      <c r="D36" s="198">
        <f t="shared" si="3"/>
        <v>11628</v>
      </c>
      <c r="E36" s="198">
        <f t="shared" si="3"/>
        <v>11628</v>
      </c>
      <c r="F36" s="198">
        <f t="shared" si="3"/>
        <v>10710</v>
      </c>
      <c r="G36" s="198">
        <f t="shared" si="3"/>
        <v>10710</v>
      </c>
      <c r="H36" s="198">
        <f t="shared" si="3"/>
        <v>10710</v>
      </c>
      <c r="I36" s="198">
        <f t="shared" si="3"/>
        <v>10710</v>
      </c>
      <c r="J36" s="198">
        <f t="shared" si="3"/>
        <v>12164</v>
      </c>
      <c r="K36" s="198">
        <f t="shared" si="3"/>
        <v>11628</v>
      </c>
      <c r="L36" s="198">
        <f t="shared" si="3"/>
        <v>11628</v>
      </c>
      <c r="M36" s="198">
        <f t="shared" si="3"/>
        <v>12164</v>
      </c>
    </row>
    <row r="37" spans="1:13" s="50" customFormat="1" x14ac:dyDescent="0.2">
      <c r="A37" s="88">
        <f>A28</f>
        <v>2</v>
      </c>
      <c r="B37" s="198">
        <f t="shared" si="3"/>
        <v>12929</v>
      </c>
      <c r="C37" s="198">
        <f t="shared" si="3"/>
        <v>14000</v>
      </c>
      <c r="D37" s="198">
        <f t="shared" si="3"/>
        <v>12929</v>
      </c>
      <c r="E37" s="198">
        <f t="shared" si="3"/>
        <v>12929</v>
      </c>
      <c r="F37" s="198">
        <f t="shared" si="3"/>
        <v>12011</v>
      </c>
      <c r="G37" s="198">
        <f t="shared" si="3"/>
        <v>12011</v>
      </c>
      <c r="H37" s="198">
        <f t="shared" si="3"/>
        <v>12011</v>
      </c>
      <c r="I37" s="198">
        <f t="shared" si="3"/>
        <v>12011</v>
      </c>
      <c r="J37" s="198">
        <f t="shared" si="3"/>
        <v>13464</v>
      </c>
      <c r="K37" s="198">
        <f t="shared" si="3"/>
        <v>12929</v>
      </c>
      <c r="L37" s="198">
        <f t="shared" si="3"/>
        <v>12929</v>
      </c>
      <c r="M37" s="198">
        <f t="shared" si="3"/>
        <v>13464</v>
      </c>
    </row>
    <row r="38" spans="1:13" s="50" customFormat="1" x14ac:dyDescent="0.2">
      <c r="A38" s="42" t="s">
        <v>86</v>
      </c>
      <c r="B38" s="198"/>
      <c r="C38" s="198"/>
      <c r="D38" s="198"/>
      <c r="E38" s="198"/>
      <c r="F38" s="198"/>
      <c r="G38" s="198"/>
      <c r="H38" s="198"/>
      <c r="I38" s="198"/>
      <c r="J38" s="198"/>
      <c r="K38" s="198"/>
      <c r="L38" s="198"/>
      <c r="M38" s="198"/>
    </row>
    <row r="39" spans="1:13" s="50" customFormat="1" x14ac:dyDescent="0.2">
      <c r="A39" s="88">
        <f>A27</f>
        <v>1</v>
      </c>
      <c r="B39" s="198">
        <f t="shared" si="3"/>
        <v>24098</v>
      </c>
      <c r="C39" s="198">
        <f t="shared" si="3"/>
        <v>25169</v>
      </c>
      <c r="D39" s="198">
        <f t="shared" si="3"/>
        <v>24098</v>
      </c>
      <c r="E39" s="198">
        <f t="shared" si="3"/>
        <v>24098</v>
      </c>
      <c r="F39" s="198">
        <f t="shared" si="3"/>
        <v>23180</v>
      </c>
      <c r="G39" s="198">
        <f t="shared" si="3"/>
        <v>23180</v>
      </c>
      <c r="H39" s="198">
        <f t="shared" si="3"/>
        <v>23180</v>
      </c>
      <c r="I39" s="198">
        <f t="shared" si="3"/>
        <v>23180</v>
      </c>
      <c r="J39" s="198">
        <f t="shared" si="3"/>
        <v>24633</v>
      </c>
      <c r="K39" s="198">
        <f t="shared" si="3"/>
        <v>24098</v>
      </c>
      <c r="L39" s="198">
        <f t="shared" si="3"/>
        <v>24098</v>
      </c>
      <c r="M39" s="198">
        <f t="shared" si="3"/>
        <v>24633</v>
      </c>
    </row>
    <row r="40" spans="1:13" s="50" customFormat="1" x14ac:dyDescent="0.2">
      <c r="A40" s="88">
        <f>A28</f>
        <v>2</v>
      </c>
      <c r="B40" s="198">
        <f t="shared" si="3"/>
        <v>25398</v>
      </c>
      <c r="C40" s="198">
        <f t="shared" si="3"/>
        <v>26469</v>
      </c>
      <c r="D40" s="198">
        <f t="shared" si="3"/>
        <v>25398</v>
      </c>
      <c r="E40" s="198">
        <f t="shared" si="3"/>
        <v>25398</v>
      </c>
      <c r="F40" s="198">
        <f t="shared" si="3"/>
        <v>24480</v>
      </c>
      <c r="G40" s="198">
        <f t="shared" si="3"/>
        <v>24480</v>
      </c>
      <c r="H40" s="198">
        <f t="shared" si="3"/>
        <v>24480</v>
      </c>
      <c r="I40" s="198">
        <f t="shared" si="3"/>
        <v>24480</v>
      </c>
      <c r="J40" s="198">
        <f t="shared" si="3"/>
        <v>25934</v>
      </c>
      <c r="K40" s="198">
        <f t="shared" si="3"/>
        <v>25398</v>
      </c>
      <c r="L40" s="198">
        <f t="shared" si="3"/>
        <v>25398</v>
      </c>
      <c r="M40" s="198">
        <f t="shared" si="3"/>
        <v>25934</v>
      </c>
    </row>
    <row r="41" spans="1:13" s="50" customFormat="1" x14ac:dyDescent="0.2">
      <c r="A41" s="42" t="s">
        <v>87</v>
      </c>
      <c r="B41" s="198"/>
      <c r="C41" s="198"/>
      <c r="D41" s="198"/>
      <c r="E41" s="198"/>
      <c r="F41" s="198"/>
      <c r="G41" s="198"/>
      <c r="H41" s="198"/>
      <c r="I41" s="198"/>
      <c r="J41" s="198"/>
      <c r="K41" s="198"/>
      <c r="L41" s="198"/>
      <c r="M41" s="198"/>
    </row>
    <row r="42" spans="1:13" s="50" customFormat="1" x14ac:dyDescent="0.2">
      <c r="A42" s="88" t="s">
        <v>88</v>
      </c>
      <c r="B42" s="198">
        <f t="shared" si="3"/>
        <v>44523</v>
      </c>
      <c r="C42" s="198">
        <f t="shared" si="3"/>
        <v>45594</v>
      </c>
      <c r="D42" s="198">
        <f t="shared" si="3"/>
        <v>44523</v>
      </c>
      <c r="E42" s="198">
        <f t="shared" si="3"/>
        <v>44523</v>
      </c>
      <c r="F42" s="198">
        <f t="shared" si="3"/>
        <v>43605</v>
      </c>
      <c r="G42" s="198">
        <f t="shared" si="3"/>
        <v>43605</v>
      </c>
      <c r="H42" s="198">
        <f t="shared" si="3"/>
        <v>43605</v>
      </c>
      <c r="I42" s="198">
        <f t="shared" si="3"/>
        <v>43605</v>
      </c>
      <c r="J42" s="198">
        <f t="shared" si="3"/>
        <v>45059</v>
      </c>
      <c r="K42" s="198">
        <f t="shared" si="3"/>
        <v>44523</v>
      </c>
      <c r="L42" s="198">
        <f t="shared" si="3"/>
        <v>44523</v>
      </c>
      <c r="M42" s="198">
        <f t="shared" si="3"/>
        <v>45059</v>
      </c>
    </row>
    <row r="43" spans="1:13" s="50" customFormat="1" ht="120" x14ac:dyDescent="0.2">
      <c r="A43" s="156" t="s">
        <v>239</v>
      </c>
    </row>
    <row r="44" spans="1:13" s="50" customFormat="1" ht="12.75" thickBot="1" x14ac:dyDescent="0.25">
      <c r="A44" s="169" t="s">
        <v>71</v>
      </c>
    </row>
    <row r="45" spans="1:13" s="50" customFormat="1" ht="12.75" thickBot="1" x14ac:dyDescent="0.25">
      <c r="A45" s="184" t="s">
        <v>281</v>
      </c>
    </row>
    <row r="46" spans="1:13" x14ac:dyDescent="0.2">
      <c r="A46" s="185" t="s">
        <v>282</v>
      </c>
    </row>
    <row r="47" spans="1:13" ht="9" customHeight="1" x14ac:dyDescent="0.2">
      <c r="A47" s="62"/>
    </row>
    <row r="48" spans="1:13"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289</v>
      </c>
    </row>
    <row r="56" spans="1:1" x14ac:dyDescent="0.2">
      <c r="A56" s="59"/>
    </row>
    <row r="57" spans="1:1" ht="25.5" x14ac:dyDescent="0.2">
      <c r="A57" s="157" t="s">
        <v>283</v>
      </c>
    </row>
    <row r="58" spans="1:1" ht="45" x14ac:dyDescent="0.2">
      <c r="A58" s="211" t="s">
        <v>226</v>
      </c>
    </row>
    <row r="59" spans="1:1" ht="22.5" x14ac:dyDescent="0.2">
      <c r="A59" s="211" t="s">
        <v>284</v>
      </c>
    </row>
    <row r="60" spans="1:1" ht="22.5" x14ac:dyDescent="0.2">
      <c r="A60" s="211" t="s">
        <v>285</v>
      </c>
    </row>
    <row r="61" spans="1:1" ht="33.75" x14ac:dyDescent="0.2">
      <c r="A61" s="211" t="s">
        <v>286</v>
      </c>
    </row>
    <row r="62" spans="1:1" ht="22.5" x14ac:dyDescent="0.2">
      <c r="A62" s="211" t="s">
        <v>287</v>
      </c>
    </row>
    <row r="63" spans="1:1" ht="22.5" x14ac:dyDescent="0.2">
      <c r="A63" s="211" t="s">
        <v>288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Normal="100" workbookViewId="0">
      <selection activeCell="B28" sqref="B28"/>
    </sheetView>
  </sheetViews>
  <sheetFormatPr defaultColWidth="9" defaultRowHeight="12" x14ac:dyDescent="0.2"/>
  <cols>
    <col min="1" max="1" width="84.5703125" style="48" customWidth="1"/>
    <col min="2" max="16384" width="9" style="48"/>
  </cols>
  <sheetData>
    <row r="1" spans="1:19" s="51" customFormat="1" ht="12" customHeight="1" x14ac:dyDescent="0.2">
      <c r="A1" s="213" t="s">
        <v>82</v>
      </c>
    </row>
    <row r="2" spans="1:19" s="51" customFormat="1" ht="12" customHeight="1" x14ac:dyDescent="0.2">
      <c r="A2" s="213"/>
    </row>
    <row r="3" spans="1:19" s="53" customFormat="1" x14ac:dyDescent="0.2">
      <c r="A3" s="89"/>
    </row>
    <row r="4" spans="1:19" ht="18" customHeight="1" x14ac:dyDescent="0.2">
      <c r="A4" s="111" t="s">
        <v>180</v>
      </c>
      <c r="B4" s="92">
        <f>'C завтраками| Bed and breakfast'!B4</f>
        <v>45910</v>
      </c>
      <c r="C4" s="92">
        <f>'C завтраками| Bed and breakfast'!C4</f>
        <v>45914</v>
      </c>
      <c r="D4" s="92">
        <f>'C завтраками| Bed and breakfast'!D4</f>
        <v>45916</v>
      </c>
      <c r="E4" s="92">
        <f>'C завтраками| Bed and breakfast'!E4</f>
        <v>45919</v>
      </c>
      <c r="F4" s="92">
        <f>'C завтраками| Bed and breakfast'!F4</f>
        <v>45922</v>
      </c>
      <c r="G4" s="92">
        <f>'C завтраками| Bed and breakfast'!G4</f>
        <v>45924</v>
      </c>
      <c r="H4" s="92">
        <f>'C завтраками| Bed and breakfast'!H4</f>
        <v>45926</v>
      </c>
      <c r="I4" s="92">
        <f>'C завтраками| Bed and breakfast'!I4</f>
        <v>45931</v>
      </c>
      <c r="J4" s="92">
        <f>'C завтраками| Bed and breakfast'!J4</f>
        <v>45933</v>
      </c>
      <c r="K4" s="92">
        <f>'C завтраками| Bed and breakfast'!K4</f>
        <v>45938</v>
      </c>
      <c r="L4" s="92">
        <f>'C завтраками| Bed and breakfast'!L4</f>
        <v>45940</v>
      </c>
      <c r="M4" s="92">
        <f>'C завтраками| Bed and breakfast'!M4</f>
        <v>45942</v>
      </c>
      <c r="N4" s="92">
        <f>'C завтраками| Bed and breakfast'!N4</f>
        <v>45947</v>
      </c>
      <c r="O4" s="92">
        <f>'C завтраками| Bed and breakfast'!O4</f>
        <v>45949</v>
      </c>
      <c r="P4" s="92">
        <f>'C завтраками| Bed and breakfast'!P4</f>
        <v>45953</v>
      </c>
      <c r="Q4" s="92">
        <f>'C завтраками| Bed and breakfast'!Q4</f>
        <v>45954</v>
      </c>
      <c r="R4" s="92">
        <f>'C завтраками| Bed and breakfast'!R4</f>
        <v>45958</v>
      </c>
      <c r="S4" s="92">
        <f>'C завтраками| Bed and breakfast'!S4</f>
        <v>45959</v>
      </c>
    </row>
    <row r="5" spans="1:19" ht="20.25" customHeight="1" x14ac:dyDescent="0.2">
      <c r="A5" s="90" t="s">
        <v>64</v>
      </c>
      <c r="B5" s="92">
        <f>'C завтраками| Bed and breakfast'!B5</f>
        <v>45913</v>
      </c>
      <c r="C5" s="92">
        <f>'C завтраками| Bed and breakfast'!C5</f>
        <v>45915</v>
      </c>
      <c r="D5" s="92">
        <f>'C завтраками| Bed and breakfast'!D5</f>
        <v>45918</v>
      </c>
      <c r="E5" s="92">
        <f>'C завтраками| Bed and breakfast'!E5</f>
        <v>45921</v>
      </c>
      <c r="F5" s="92">
        <f>'C завтраками| Bed and breakfast'!F5</f>
        <v>45923</v>
      </c>
      <c r="G5" s="92">
        <f>'C завтраками| Bed and breakfast'!G5</f>
        <v>45925</v>
      </c>
      <c r="H5" s="92">
        <f>'C завтраками| Bed and breakfast'!H5</f>
        <v>45930</v>
      </c>
      <c r="I5" s="92">
        <f>'C завтраками| Bed and breakfast'!I5</f>
        <v>45932</v>
      </c>
      <c r="J5" s="92">
        <f>'C завтраками| Bed and breakfast'!J5</f>
        <v>45937</v>
      </c>
      <c r="K5" s="92">
        <f>'C завтраками| Bed and breakfast'!K5</f>
        <v>45939</v>
      </c>
      <c r="L5" s="92">
        <f>'C завтраками| Bed and breakfast'!L5</f>
        <v>45941</v>
      </c>
      <c r="M5" s="92">
        <f>'C завтраками| Bed and breakfast'!M5</f>
        <v>45946</v>
      </c>
      <c r="N5" s="92">
        <f>'C завтраками| Bed and breakfast'!N5</f>
        <v>45948</v>
      </c>
      <c r="O5" s="92">
        <f>'C завтраками| Bed and breakfast'!O5</f>
        <v>45952</v>
      </c>
      <c r="P5" s="92">
        <f>'C завтраками| Bed and breakfast'!P5</f>
        <v>45953</v>
      </c>
      <c r="Q5" s="92">
        <f>'C завтраками| Bed and breakfast'!Q5</f>
        <v>45957</v>
      </c>
      <c r="R5" s="92">
        <f>'C завтраками| Bed and breakfast'!R5</f>
        <v>45958</v>
      </c>
      <c r="S5" s="92">
        <f>'C завтраками| Bed and breakfast'!S5</f>
        <v>45960</v>
      </c>
    </row>
    <row r="6" spans="1:19" s="44" customFormat="1" x14ac:dyDescent="0.2">
      <c r="A6" s="42" t="s">
        <v>83</v>
      </c>
      <c r="B6" s="87"/>
      <c r="C6" s="87"/>
      <c r="D6" s="87"/>
      <c r="E6" s="87"/>
      <c r="F6" s="87"/>
      <c r="G6" s="87"/>
      <c r="H6" s="87"/>
      <c r="I6" s="87"/>
      <c r="J6" s="87"/>
      <c r="K6" s="87"/>
      <c r="L6" s="87"/>
      <c r="M6" s="87"/>
      <c r="N6" s="87"/>
      <c r="O6" s="87"/>
      <c r="P6" s="87"/>
      <c r="Q6" s="87"/>
      <c r="R6" s="87"/>
      <c r="S6" s="87"/>
    </row>
    <row r="7" spans="1:19" s="50" customFormat="1" x14ac:dyDescent="0.2">
      <c r="A7" s="88">
        <v>1</v>
      </c>
      <c r="B7" s="94">
        <f>'C завтраками| Bed and breakfast'!B7</f>
        <v>14700</v>
      </c>
      <c r="C7" s="94">
        <f>'C завтраками| Bed and breakfast'!C7</f>
        <v>10900</v>
      </c>
      <c r="D7" s="94">
        <f>'C завтраками| Bed and breakfast'!D7</f>
        <v>15900</v>
      </c>
      <c r="E7" s="94">
        <f>'C завтраками| Bed and breakfast'!E7</f>
        <v>12300</v>
      </c>
      <c r="F7" s="94">
        <f>'C завтраками| Bed and breakfast'!F7</f>
        <v>15900</v>
      </c>
      <c r="G7" s="94">
        <f>'C завтраками| Bed and breakfast'!G7</f>
        <v>16900</v>
      </c>
      <c r="H7" s="94">
        <f>'C завтраками| Bed and breakfast'!H7</f>
        <v>10900</v>
      </c>
      <c r="I7" s="94">
        <f>'C завтраками| Bed and breakfast'!I7</f>
        <v>11500</v>
      </c>
      <c r="J7" s="94">
        <f>'C завтраками| Bed and breakfast'!J7</f>
        <v>12900</v>
      </c>
      <c r="K7" s="94">
        <f>'C завтраками| Bed and breakfast'!K7</f>
        <v>11500</v>
      </c>
      <c r="L7" s="94">
        <f>'C завтраками| Bed and breakfast'!L7</f>
        <v>11500</v>
      </c>
      <c r="M7" s="94">
        <f>'C завтраками| Bed and breakfast'!M7</f>
        <v>10300</v>
      </c>
      <c r="N7" s="94">
        <f>'C завтраками| Bed and breakfast'!N7</f>
        <v>10300</v>
      </c>
      <c r="O7" s="94">
        <f>'C завтраками| Bed and breakfast'!O7</f>
        <v>10300</v>
      </c>
      <c r="P7" s="94">
        <f>'C завтраками| Bed and breakfast'!P7</f>
        <v>10300</v>
      </c>
      <c r="Q7" s="94">
        <f>'C завтраками| Bed and breakfast'!Q7</f>
        <v>12200</v>
      </c>
      <c r="R7" s="94">
        <f>'C завтраками| Bed and breakfast'!R7</f>
        <v>11500</v>
      </c>
      <c r="S7" s="94">
        <f>'C завтраками| Bed and breakfast'!S7</f>
        <v>11500</v>
      </c>
    </row>
    <row r="8" spans="1:19" s="50" customFormat="1" x14ac:dyDescent="0.2">
      <c r="A8" s="88">
        <v>2</v>
      </c>
      <c r="B8" s="94">
        <f>'C завтраками| Bed and breakfast'!B8</f>
        <v>16400</v>
      </c>
      <c r="C8" s="94">
        <f>'C завтраками| Bed and breakfast'!C8</f>
        <v>12600</v>
      </c>
      <c r="D8" s="94">
        <f>'C завтраками| Bed and breakfast'!D8</f>
        <v>17600</v>
      </c>
      <c r="E8" s="94">
        <f>'C завтраками| Bed and breakfast'!E8</f>
        <v>14000</v>
      </c>
      <c r="F8" s="94">
        <f>'C завтраками| Bed and breakfast'!F8</f>
        <v>17600</v>
      </c>
      <c r="G8" s="94">
        <f>'C завтраками| Bed and breakfast'!G8</f>
        <v>18600</v>
      </c>
      <c r="H8" s="94">
        <f>'C завтраками| Bed and breakfast'!H8</f>
        <v>12600</v>
      </c>
      <c r="I8" s="94">
        <f>'C завтраками| Bed and breakfast'!I8</f>
        <v>13200</v>
      </c>
      <c r="J8" s="94">
        <f>'C завтраками| Bed and breakfast'!J8</f>
        <v>14600</v>
      </c>
      <c r="K8" s="94">
        <f>'C завтраками| Bed and breakfast'!K8</f>
        <v>13200</v>
      </c>
      <c r="L8" s="94">
        <f>'C завтраками| Bed and breakfast'!L8</f>
        <v>13200</v>
      </c>
      <c r="M8" s="94">
        <f>'C завтраками| Bed and breakfast'!M8</f>
        <v>12000</v>
      </c>
      <c r="N8" s="94">
        <f>'C завтраками| Bed and breakfast'!N8</f>
        <v>12000</v>
      </c>
      <c r="O8" s="94">
        <f>'C завтраками| Bed and breakfast'!O8</f>
        <v>12000</v>
      </c>
      <c r="P8" s="94">
        <f>'C завтраками| Bed and breakfast'!P8</f>
        <v>12000</v>
      </c>
      <c r="Q8" s="94">
        <f>'C завтраками| Bed and breakfast'!Q8</f>
        <v>13900</v>
      </c>
      <c r="R8" s="94">
        <f>'C завтраками| Bed and breakfast'!R8</f>
        <v>13200</v>
      </c>
      <c r="S8" s="94">
        <f>'C завтраками| Bed and breakfast'!S8</f>
        <v>13200</v>
      </c>
    </row>
    <row r="9" spans="1:19" s="50" customFormat="1" x14ac:dyDescent="0.2">
      <c r="A9" s="42" t="s">
        <v>234</v>
      </c>
      <c r="B9" s="94"/>
      <c r="C9" s="94"/>
      <c r="D9" s="94"/>
      <c r="E9" s="94"/>
      <c r="F9" s="94"/>
      <c r="G9" s="94"/>
      <c r="H9" s="94"/>
      <c r="I9" s="94"/>
      <c r="J9" s="94"/>
      <c r="K9" s="94"/>
      <c r="L9" s="94"/>
      <c r="M9" s="94"/>
      <c r="N9" s="94"/>
      <c r="O9" s="94"/>
      <c r="P9" s="94"/>
      <c r="Q9" s="94"/>
      <c r="R9" s="94"/>
      <c r="S9" s="94"/>
    </row>
    <row r="10" spans="1:19" s="50" customFormat="1" x14ac:dyDescent="0.2">
      <c r="A10" s="180">
        <v>1</v>
      </c>
      <c r="B10" s="94">
        <f>'C завтраками| Bed and breakfast'!B10</f>
        <v>16700</v>
      </c>
      <c r="C10" s="94">
        <f>'C завтраками| Bed and breakfast'!C10</f>
        <v>12900</v>
      </c>
      <c r="D10" s="94">
        <f>'C завтраками| Bed and breakfast'!D10</f>
        <v>17900</v>
      </c>
      <c r="E10" s="94">
        <f>'C завтраками| Bed and breakfast'!E10</f>
        <v>14300</v>
      </c>
      <c r="F10" s="94">
        <f>'C завтраками| Bed and breakfast'!F10</f>
        <v>17900</v>
      </c>
      <c r="G10" s="94">
        <f>'C завтраками| Bed and breakfast'!G10</f>
        <v>18900</v>
      </c>
      <c r="H10" s="94">
        <f>'C завтраками| Bed and breakfast'!H10</f>
        <v>12900</v>
      </c>
      <c r="I10" s="94">
        <f>'C завтраками| Bed and breakfast'!I10</f>
        <v>12500</v>
      </c>
      <c r="J10" s="94">
        <f>'C завтраками| Bed and breakfast'!J10</f>
        <v>13900</v>
      </c>
      <c r="K10" s="94">
        <f>'C завтраками| Bed and breakfast'!K10</f>
        <v>12500</v>
      </c>
      <c r="L10" s="94">
        <f>'C завтраками| Bed and breakfast'!L10</f>
        <v>12500</v>
      </c>
      <c r="M10" s="94">
        <f>'C завтраками| Bed and breakfast'!M10</f>
        <v>11300</v>
      </c>
      <c r="N10" s="94">
        <f>'C завтраками| Bed and breakfast'!N10</f>
        <v>11300</v>
      </c>
      <c r="O10" s="94">
        <f>'C завтраками| Bed and breakfast'!O10</f>
        <v>11300</v>
      </c>
      <c r="P10" s="94">
        <f>'C завтраками| Bed and breakfast'!P10</f>
        <v>11300</v>
      </c>
      <c r="Q10" s="94">
        <f>'C завтраками| Bed and breakfast'!Q10</f>
        <v>13200</v>
      </c>
      <c r="R10" s="94">
        <f>'C завтраками| Bed and breakfast'!R10</f>
        <v>12500</v>
      </c>
      <c r="S10" s="94">
        <f>'C завтраками| Bed and breakfast'!S10</f>
        <v>12500</v>
      </c>
    </row>
    <row r="11" spans="1:19" s="50" customFormat="1" x14ac:dyDescent="0.2">
      <c r="A11" s="180">
        <v>2</v>
      </c>
      <c r="B11" s="94">
        <f>'C завтраками| Bed and breakfast'!B11</f>
        <v>18400</v>
      </c>
      <c r="C11" s="94">
        <f>'C завтраками| Bed and breakfast'!C11</f>
        <v>14600</v>
      </c>
      <c r="D11" s="94">
        <f>'C завтраками| Bed and breakfast'!D11</f>
        <v>19600</v>
      </c>
      <c r="E11" s="94">
        <f>'C завтраками| Bed and breakfast'!E11</f>
        <v>16000</v>
      </c>
      <c r="F11" s="94">
        <f>'C завтраками| Bed and breakfast'!F11</f>
        <v>19600</v>
      </c>
      <c r="G11" s="94">
        <f>'C завтраками| Bed and breakfast'!G11</f>
        <v>20600</v>
      </c>
      <c r="H11" s="94">
        <f>'C завтраками| Bed and breakfast'!H11</f>
        <v>14600</v>
      </c>
      <c r="I11" s="94">
        <f>'C завтраками| Bed and breakfast'!I11</f>
        <v>14200</v>
      </c>
      <c r="J11" s="94">
        <f>'C завтраками| Bed and breakfast'!J11</f>
        <v>15600</v>
      </c>
      <c r="K11" s="94">
        <f>'C завтраками| Bed and breakfast'!K11</f>
        <v>14200</v>
      </c>
      <c r="L11" s="94">
        <f>'C завтраками| Bed and breakfast'!L11</f>
        <v>14200</v>
      </c>
      <c r="M11" s="94">
        <f>'C завтраками| Bed and breakfast'!M11</f>
        <v>13000</v>
      </c>
      <c r="N11" s="94">
        <f>'C завтраками| Bed and breakfast'!N11</f>
        <v>13000</v>
      </c>
      <c r="O11" s="94">
        <f>'C завтраками| Bed and breakfast'!O11</f>
        <v>13000</v>
      </c>
      <c r="P11" s="94">
        <f>'C завтраками| Bed and breakfast'!P11</f>
        <v>13000</v>
      </c>
      <c r="Q11" s="94">
        <f>'C завтраками| Bed and breakfast'!Q11</f>
        <v>14900</v>
      </c>
      <c r="R11" s="94">
        <f>'C завтраками| Bed and breakfast'!R11</f>
        <v>14200</v>
      </c>
      <c r="S11" s="94">
        <f>'C завтраками| Bed and breakfast'!S11</f>
        <v>14200</v>
      </c>
    </row>
    <row r="12" spans="1:19" s="50" customFormat="1" x14ac:dyDescent="0.2">
      <c r="A12" s="42" t="s">
        <v>84</v>
      </c>
      <c r="B12" s="94"/>
      <c r="C12" s="94"/>
      <c r="D12" s="94"/>
      <c r="E12" s="94"/>
      <c r="F12" s="94"/>
      <c r="G12" s="94"/>
      <c r="H12" s="94"/>
      <c r="I12" s="94"/>
      <c r="J12" s="94"/>
      <c r="K12" s="94"/>
      <c r="L12" s="94"/>
      <c r="M12" s="94"/>
      <c r="N12" s="94"/>
      <c r="O12" s="94"/>
      <c r="P12" s="94"/>
      <c r="Q12" s="94"/>
      <c r="R12" s="94"/>
      <c r="S12" s="94"/>
    </row>
    <row r="13" spans="1:19" s="50" customFormat="1" x14ac:dyDescent="0.2">
      <c r="A13" s="88">
        <f>A7</f>
        <v>1</v>
      </c>
      <c r="B13" s="94">
        <f>'C завтраками| Bed and breakfast'!B13</f>
        <v>17700</v>
      </c>
      <c r="C13" s="94">
        <f>'C завтраками| Bed and breakfast'!C13</f>
        <v>13900</v>
      </c>
      <c r="D13" s="94">
        <f>'C завтраками| Bed and breakfast'!D13</f>
        <v>18900</v>
      </c>
      <c r="E13" s="94">
        <f>'C завтраками| Bed and breakfast'!E13</f>
        <v>15300</v>
      </c>
      <c r="F13" s="94">
        <f>'C завтраками| Bed and breakfast'!F13</f>
        <v>18900</v>
      </c>
      <c r="G13" s="94">
        <f>'C завтраками| Bed and breakfast'!G13</f>
        <v>19900</v>
      </c>
      <c r="H13" s="94">
        <f>'C завтраками| Bed and breakfast'!H13</f>
        <v>13900</v>
      </c>
      <c r="I13" s="94">
        <f>'C завтраками| Bed and breakfast'!I13</f>
        <v>13500</v>
      </c>
      <c r="J13" s="94">
        <f>'C завтраками| Bed and breakfast'!J13</f>
        <v>14900</v>
      </c>
      <c r="K13" s="94">
        <f>'C завтраками| Bed and breakfast'!K13</f>
        <v>13500</v>
      </c>
      <c r="L13" s="94">
        <f>'C завтраками| Bed and breakfast'!L13</f>
        <v>13500</v>
      </c>
      <c r="M13" s="94">
        <f>'C завтраками| Bed and breakfast'!M13</f>
        <v>12300</v>
      </c>
      <c r="N13" s="94">
        <f>'C завтраками| Bed and breakfast'!N13</f>
        <v>12300</v>
      </c>
      <c r="O13" s="94">
        <f>'C завтраками| Bed and breakfast'!O13</f>
        <v>12300</v>
      </c>
      <c r="P13" s="94">
        <f>'C завтраками| Bed and breakfast'!P13</f>
        <v>12300</v>
      </c>
      <c r="Q13" s="94">
        <f>'C завтраками| Bed and breakfast'!Q13</f>
        <v>14200</v>
      </c>
      <c r="R13" s="94">
        <f>'C завтраками| Bed and breakfast'!R13</f>
        <v>13500</v>
      </c>
      <c r="S13" s="94">
        <f>'C завтраками| Bed and breakfast'!S13</f>
        <v>13500</v>
      </c>
    </row>
    <row r="14" spans="1:19" s="50" customFormat="1" x14ac:dyDescent="0.2">
      <c r="A14" s="88">
        <f>A8</f>
        <v>2</v>
      </c>
      <c r="B14" s="94">
        <f>'C завтраками| Bed and breakfast'!B14</f>
        <v>19400</v>
      </c>
      <c r="C14" s="94">
        <f>'C завтраками| Bed and breakfast'!C14</f>
        <v>15600</v>
      </c>
      <c r="D14" s="94">
        <f>'C завтраками| Bed and breakfast'!D14</f>
        <v>20600</v>
      </c>
      <c r="E14" s="94">
        <f>'C завтраками| Bed and breakfast'!E14</f>
        <v>17000</v>
      </c>
      <c r="F14" s="94">
        <f>'C завтраками| Bed and breakfast'!F14</f>
        <v>20600</v>
      </c>
      <c r="G14" s="94">
        <f>'C завтраками| Bed and breakfast'!G14</f>
        <v>21600</v>
      </c>
      <c r="H14" s="94">
        <f>'C завтраками| Bed and breakfast'!H14</f>
        <v>15600</v>
      </c>
      <c r="I14" s="94">
        <f>'C завтраками| Bed and breakfast'!I14</f>
        <v>15200</v>
      </c>
      <c r="J14" s="94">
        <f>'C завтраками| Bed and breakfast'!J14</f>
        <v>16600</v>
      </c>
      <c r="K14" s="94">
        <f>'C завтраками| Bed and breakfast'!K14</f>
        <v>15200</v>
      </c>
      <c r="L14" s="94">
        <f>'C завтраками| Bed and breakfast'!L14</f>
        <v>15200</v>
      </c>
      <c r="M14" s="94">
        <f>'C завтраками| Bed and breakfast'!M14</f>
        <v>14000</v>
      </c>
      <c r="N14" s="94">
        <f>'C завтраками| Bed and breakfast'!N14</f>
        <v>14000</v>
      </c>
      <c r="O14" s="94">
        <f>'C завтраками| Bed and breakfast'!O14</f>
        <v>14000</v>
      </c>
      <c r="P14" s="94">
        <f>'C завтраками| Bed and breakfast'!P14</f>
        <v>14000</v>
      </c>
      <c r="Q14" s="94">
        <f>'C завтраками| Bed and breakfast'!Q14</f>
        <v>15900</v>
      </c>
      <c r="R14" s="94">
        <f>'C завтраками| Bed and breakfast'!R14</f>
        <v>15200</v>
      </c>
      <c r="S14" s="94">
        <f>'C завтраками| Bed and breakfast'!S14</f>
        <v>15200</v>
      </c>
    </row>
    <row r="15" spans="1:19" s="50" customFormat="1" x14ac:dyDescent="0.2">
      <c r="A15" s="42" t="s">
        <v>85</v>
      </c>
      <c r="B15" s="94"/>
      <c r="C15" s="94"/>
      <c r="D15" s="94"/>
      <c r="E15" s="94"/>
      <c r="F15" s="94"/>
      <c r="G15" s="94"/>
      <c r="H15" s="94"/>
      <c r="I15" s="94"/>
      <c r="J15" s="94"/>
      <c r="K15" s="94"/>
      <c r="L15" s="94"/>
      <c r="M15" s="94"/>
      <c r="N15" s="94"/>
      <c r="O15" s="94"/>
      <c r="P15" s="94"/>
      <c r="Q15" s="94"/>
      <c r="R15" s="94"/>
      <c r="S15" s="94"/>
    </row>
    <row r="16" spans="1:19" s="50" customFormat="1" x14ac:dyDescent="0.2">
      <c r="A16" s="88">
        <f>A7</f>
        <v>1</v>
      </c>
      <c r="B16" s="94">
        <f>'C завтраками| Bed and breakfast'!B16</f>
        <v>19400</v>
      </c>
      <c r="C16" s="94">
        <f>'C завтраками| Bed and breakfast'!C16</f>
        <v>15600</v>
      </c>
      <c r="D16" s="94">
        <f>'C завтраками| Bed and breakfast'!D16</f>
        <v>20600</v>
      </c>
      <c r="E16" s="94">
        <f>'C завтраками| Bed and breakfast'!E16</f>
        <v>17000</v>
      </c>
      <c r="F16" s="94">
        <f>'C завтраками| Bed and breakfast'!F16</f>
        <v>20600</v>
      </c>
      <c r="G16" s="94">
        <f>'C завтраками| Bed and breakfast'!G16</f>
        <v>21600</v>
      </c>
      <c r="H16" s="94">
        <f>'C завтраками| Bed and breakfast'!H16</f>
        <v>15600</v>
      </c>
      <c r="I16" s="94">
        <f>'C завтраками| Bed and breakfast'!I16</f>
        <v>15200</v>
      </c>
      <c r="J16" s="94">
        <f>'C завтраками| Bed and breakfast'!J16</f>
        <v>16600</v>
      </c>
      <c r="K16" s="94">
        <f>'C завтраками| Bed and breakfast'!K16</f>
        <v>15200</v>
      </c>
      <c r="L16" s="94">
        <f>'C завтраками| Bed and breakfast'!L16</f>
        <v>15200</v>
      </c>
      <c r="M16" s="94">
        <f>'C завтраками| Bed and breakfast'!M16</f>
        <v>14000</v>
      </c>
      <c r="N16" s="94">
        <f>'C завтраками| Bed and breakfast'!N16</f>
        <v>14000</v>
      </c>
      <c r="O16" s="94">
        <f>'C завтраками| Bed and breakfast'!O16</f>
        <v>14000</v>
      </c>
      <c r="P16" s="94">
        <f>'C завтраками| Bed and breakfast'!P16</f>
        <v>14000</v>
      </c>
      <c r="Q16" s="94">
        <f>'C завтраками| Bed and breakfast'!Q16</f>
        <v>15900</v>
      </c>
      <c r="R16" s="94">
        <f>'C завтраками| Bed and breakfast'!R16</f>
        <v>15200</v>
      </c>
      <c r="S16" s="94">
        <f>'C завтраками| Bed and breakfast'!S16</f>
        <v>15200</v>
      </c>
    </row>
    <row r="17" spans="1:19" s="50" customFormat="1" x14ac:dyDescent="0.2">
      <c r="A17" s="88">
        <f>A8</f>
        <v>2</v>
      </c>
      <c r="B17" s="94">
        <f>'C завтраками| Bed and breakfast'!B17</f>
        <v>21100</v>
      </c>
      <c r="C17" s="94">
        <f>'C завтраками| Bed and breakfast'!C17</f>
        <v>17300</v>
      </c>
      <c r="D17" s="94">
        <f>'C завтраками| Bed and breakfast'!D17</f>
        <v>22300</v>
      </c>
      <c r="E17" s="94">
        <f>'C завтраками| Bed and breakfast'!E17</f>
        <v>18700</v>
      </c>
      <c r="F17" s="94">
        <f>'C завтраками| Bed and breakfast'!F17</f>
        <v>22300</v>
      </c>
      <c r="G17" s="94">
        <f>'C завтраками| Bed and breakfast'!G17</f>
        <v>23300</v>
      </c>
      <c r="H17" s="94">
        <f>'C завтраками| Bed and breakfast'!H17</f>
        <v>17300</v>
      </c>
      <c r="I17" s="94">
        <f>'C завтраками| Bed and breakfast'!I17</f>
        <v>16900</v>
      </c>
      <c r="J17" s="94">
        <f>'C завтраками| Bed and breakfast'!J17</f>
        <v>18300</v>
      </c>
      <c r="K17" s="94">
        <f>'C завтраками| Bed and breakfast'!K17</f>
        <v>16900</v>
      </c>
      <c r="L17" s="94">
        <f>'C завтраками| Bed and breakfast'!L17</f>
        <v>16900</v>
      </c>
      <c r="M17" s="94">
        <f>'C завтраками| Bed and breakfast'!M17</f>
        <v>15700</v>
      </c>
      <c r="N17" s="94">
        <f>'C завтраками| Bed and breakfast'!N17</f>
        <v>15700</v>
      </c>
      <c r="O17" s="94">
        <f>'C завтраками| Bed and breakfast'!O17</f>
        <v>15700</v>
      </c>
      <c r="P17" s="94">
        <f>'C завтраками| Bed and breakfast'!P17</f>
        <v>15700</v>
      </c>
      <c r="Q17" s="94">
        <f>'C завтраками| Bed and breakfast'!Q17</f>
        <v>17600</v>
      </c>
      <c r="R17" s="94">
        <f>'C завтраками| Bed and breakfast'!R17</f>
        <v>16900</v>
      </c>
      <c r="S17" s="94">
        <f>'C завтраками| Bed and breakfast'!S17</f>
        <v>16900</v>
      </c>
    </row>
    <row r="18" spans="1:19" s="50" customFormat="1" x14ac:dyDescent="0.2">
      <c r="A18" s="42" t="s">
        <v>86</v>
      </c>
      <c r="B18" s="94"/>
      <c r="C18" s="94"/>
      <c r="D18" s="94"/>
      <c r="E18" s="94"/>
      <c r="F18" s="94"/>
      <c r="G18" s="94"/>
      <c r="H18" s="94"/>
      <c r="I18" s="94"/>
      <c r="J18" s="94"/>
      <c r="K18" s="94"/>
      <c r="L18" s="94"/>
      <c r="M18" s="94"/>
      <c r="N18" s="94"/>
      <c r="O18" s="94"/>
      <c r="P18" s="94"/>
      <c r="Q18" s="94"/>
      <c r="R18" s="94"/>
      <c r="S18" s="94"/>
    </row>
    <row r="19" spans="1:19" s="50" customFormat="1" x14ac:dyDescent="0.2">
      <c r="A19" s="88">
        <f>A7</f>
        <v>1</v>
      </c>
      <c r="B19" s="94">
        <f>'C завтраками| Bed and breakfast'!B19</f>
        <v>39700</v>
      </c>
      <c r="C19" s="94">
        <f>'C завтраками| Bed and breakfast'!C19</f>
        <v>35900</v>
      </c>
      <c r="D19" s="94">
        <f>'C завтраками| Bed and breakfast'!D19</f>
        <v>40900</v>
      </c>
      <c r="E19" s="94">
        <f>'C завтраками| Bed and breakfast'!E19</f>
        <v>37300</v>
      </c>
      <c r="F19" s="94">
        <f>'C завтраками| Bed and breakfast'!F19</f>
        <v>40900</v>
      </c>
      <c r="G19" s="94">
        <f>'C завтраками| Bed and breakfast'!G19</f>
        <v>41900</v>
      </c>
      <c r="H19" s="94">
        <f>'C завтраками| Bed and breakfast'!H19</f>
        <v>35900</v>
      </c>
      <c r="I19" s="94">
        <f>'C завтраками| Bed and breakfast'!I19</f>
        <v>31500</v>
      </c>
      <c r="J19" s="94">
        <f>'C завтраками| Bed and breakfast'!J19</f>
        <v>32900</v>
      </c>
      <c r="K19" s="94">
        <f>'C завтраками| Bed and breakfast'!K19</f>
        <v>31500</v>
      </c>
      <c r="L19" s="94">
        <f>'C завтраками| Bed and breakfast'!L19</f>
        <v>31500</v>
      </c>
      <c r="M19" s="94">
        <f>'C завтраками| Bed and breakfast'!M19</f>
        <v>30300</v>
      </c>
      <c r="N19" s="94">
        <f>'C завтраками| Bed and breakfast'!N19</f>
        <v>30300</v>
      </c>
      <c r="O19" s="94">
        <f>'C завтраками| Bed and breakfast'!O19</f>
        <v>30300</v>
      </c>
      <c r="P19" s="94">
        <f>'C завтраками| Bed and breakfast'!P19</f>
        <v>30300</v>
      </c>
      <c r="Q19" s="94">
        <f>'C завтраками| Bed and breakfast'!Q19</f>
        <v>32200</v>
      </c>
      <c r="R19" s="94">
        <f>'C завтраками| Bed and breakfast'!R19</f>
        <v>31500</v>
      </c>
      <c r="S19" s="94">
        <f>'C завтраками| Bed and breakfast'!S19</f>
        <v>31500</v>
      </c>
    </row>
    <row r="20" spans="1:19" s="50" customFormat="1" x14ac:dyDescent="0.2">
      <c r="A20" s="88">
        <f>A8</f>
        <v>2</v>
      </c>
      <c r="B20" s="94">
        <f>'C завтраками| Bed and breakfast'!B20</f>
        <v>41400</v>
      </c>
      <c r="C20" s="94">
        <f>'C завтраками| Bed and breakfast'!C20</f>
        <v>37600</v>
      </c>
      <c r="D20" s="94">
        <f>'C завтраками| Bed and breakfast'!D20</f>
        <v>42600</v>
      </c>
      <c r="E20" s="94">
        <f>'C завтраками| Bed and breakfast'!E20</f>
        <v>39000</v>
      </c>
      <c r="F20" s="94">
        <f>'C завтраками| Bed and breakfast'!F20</f>
        <v>42600</v>
      </c>
      <c r="G20" s="94">
        <f>'C завтраками| Bed and breakfast'!G20</f>
        <v>43600</v>
      </c>
      <c r="H20" s="94">
        <f>'C завтраками| Bed and breakfast'!H20</f>
        <v>37600</v>
      </c>
      <c r="I20" s="94">
        <f>'C завтраками| Bed and breakfast'!I20</f>
        <v>33200</v>
      </c>
      <c r="J20" s="94">
        <f>'C завтраками| Bed and breakfast'!J20</f>
        <v>34600</v>
      </c>
      <c r="K20" s="94">
        <f>'C завтраками| Bed and breakfast'!K20</f>
        <v>33200</v>
      </c>
      <c r="L20" s="94">
        <f>'C завтраками| Bed and breakfast'!L20</f>
        <v>33200</v>
      </c>
      <c r="M20" s="94">
        <f>'C завтраками| Bed and breakfast'!M20</f>
        <v>32000</v>
      </c>
      <c r="N20" s="94">
        <f>'C завтраками| Bed and breakfast'!N20</f>
        <v>32000</v>
      </c>
      <c r="O20" s="94">
        <f>'C завтраками| Bed and breakfast'!O20</f>
        <v>32000</v>
      </c>
      <c r="P20" s="94">
        <f>'C завтраками| Bed and breakfast'!P20</f>
        <v>32000</v>
      </c>
      <c r="Q20" s="94">
        <f>'C завтраками| Bed and breakfast'!Q20</f>
        <v>33900</v>
      </c>
      <c r="R20" s="94">
        <f>'C завтраками| Bed and breakfast'!R20</f>
        <v>33200</v>
      </c>
      <c r="S20" s="94">
        <f>'C завтраками| Bed and breakfast'!S20</f>
        <v>33200</v>
      </c>
    </row>
    <row r="21" spans="1:19" s="50" customFormat="1" x14ac:dyDescent="0.2">
      <c r="A21" s="42" t="s">
        <v>87</v>
      </c>
      <c r="B21" s="94"/>
      <c r="C21" s="94"/>
      <c r="D21" s="94"/>
      <c r="E21" s="94"/>
      <c r="F21" s="94"/>
      <c r="G21" s="94"/>
      <c r="H21" s="94"/>
      <c r="I21" s="94"/>
      <c r="J21" s="94"/>
      <c r="K21" s="94"/>
      <c r="L21" s="94"/>
      <c r="M21" s="94"/>
      <c r="N21" s="94"/>
      <c r="O21" s="94"/>
      <c r="P21" s="94"/>
      <c r="Q21" s="94"/>
      <c r="R21" s="94"/>
      <c r="S21" s="94"/>
    </row>
    <row r="22" spans="1:19" s="50" customFormat="1" x14ac:dyDescent="0.2">
      <c r="A22" s="88" t="s">
        <v>88</v>
      </c>
      <c r="B22" s="94">
        <f>'C завтраками| Bed and breakfast'!B22</f>
        <v>61400</v>
      </c>
      <c r="C22" s="94">
        <f>'C завтраками| Bed and breakfast'!C22</f>
        <v>57600</v>
      </c>
      <c r="D22" s="94">
        <f>'C завтраками| Bed and breakfast'!D22</f>
        <v>62600</v>
      </c>
      <c r="E22" s="94">
        <f>'C завтраками| Bed and breakfast'!E22</f>
        <v>59000</v>
      </c>
      <c r="F22" s="94">
        <f>'C завтраками| Bed and breakfast'!F22</f>
        <v>62600</v>
      </c>
      <c r="G22" s="94">
        <f>'C завтраками| Bed and breakfast'!G22</f>
        <v>63600</v>
      </c>
      <c r="H22" s="94">
        <f>'C завтраками| Bed and breakfast'!H22</f>
        <v>57600</v>
      </c>
      <c r="I22" s="94">
        <f>'C завтраками| Bed and breakfast'!I22</f>
        <v>58200</v>
      </c>
      <c r="J22" s="94">
        <f>'C завтраками| Bed and breakfast'!J22</f>
        <v>59600</v>
      </c>
      <c r="K22" s="94">
        <f>'C завтраками| Bed and breakfast'!K22</f>
        <v>58200</v>
      </c>
      <c r="L22" s="94">
        <f>'C завтраками| Bed and breakfast'!L22</f>
        <v>58200</v>
      </c>
      <c r="M22" s="94">
        <f>'C завтраками| Bed and breakfast'!M22</f>
        <v>57000</v>
      </c>
      <c r="N22" s="94">
        <f>'C завтраками| Bed and breakfast'!N22</f>
        <v>57000</v>
      </c>
      <c r="O22" s="94">
        <f>'C завтраками| Bed and breakfast'!O22</f>
        <v>57000</v>
      </c>
      <c r="P22" s="94">
        <f>'C завтраками| Bed and breakfast'!P22</f>
        <v>57000</v>
      </c>
      <c r="Q22" s="94">
        <f>'C завтраками| Bed and breakfast'!Q22</f>
        <v>58900</v>
      </c>
      <c r="R22" s="94">
        <f>'C завтраками| Bed and breakfast'!R22</f>
        <v>58200</v>
      </c>
      <c r="S22" s="94">
        <f>'C завтраками| Bed and breakfast'!S22</f>
        <v>58200</v>
      </c>
    </row>
    <row r="23" spans="1:19" s="50" customFormat="1" x14ac:dyDescent="0.2">
      <c r="A23" s="100"/>
    </row>
    <row r="24" spans="1:19" ht="18" customHeight="1" x14ac:dyDescent="0.2">
      <c r="A24" s="111" t="s">
        <v>100</v>
      </c>
      <c r="B24" s="92">
        <f t="shared" ref="B24" si="0">B4</f>
        <v>45910</v>
      </c>
      <c r="C24" s="92">
        <f t="shared" ref="C24:S24" si="1">C4</f>
        <v>45914</v>
      </c>
      <c r="D24" s="92">
        <f t="shared" si="1"/>
        <v>45916</v>
      </c>
      <c r="E24" s="92">
        <f t="shared" si="1"/>
        <v>45919</v>
      </c>
      <c r="F24" s="92">
        <f t="shared" si="1"/>
        <v>45922</v>
      </c>
      <c r="G24" s="92">
        <f t="shared" si="1"/>
        <v>45924</v>
      </c>
      <c r="H24" s="92">
        <f t="shared" si="1"/>
        <v>45926</v>
      </c>
      <c r="I24" s="92">
        <f t="shared" si="1"/>
        <v>45931</v>
      </c>
      <c r="J24" s="92">
        <f t="shared" si="1"/>
        <v>45933</v>
      </c>
      <c r="K24" s="92">
        <f t="shared" si="1"/>
        <v>45938</v>
      </c>
      <c r="L24" s="92">
        <f t="shared" si="1"/>
        <v>45940</v>
      </c>
      <c r="M24" s="92">
        <f t="shared" si="1"/>
        <v>45942</v>
      </c>
      <c r="N24" s="92">
        <f t="shared" si="1"/>
        <v>45947</v>
      </c>
      <c r="O24" s="92">
        <f t="shared" si="1"/>
        <v>45949</v>
      </c>
      <c r="P24" s="92">
        <f t="shared" si="1"/>
        <v>45953</v>
      </c>
      <c r="Q24" s="92">
        <f t="shared" si="1"/>
        <v>45954</v>
      </c>
      <c r="R24" s="92">
        <f t="shared" si="1"/>
        <v>45958</v>
      </c>
      <c r="S24" s="92">
        <f t="shared" si="1"/>
        <v>45959</v>
      </c>
    </row>
    <row r="25" spans="1:19" ht="20.25" customHeight="1" x14ac:dyDescent="0.2">
      <c r="A25" s="90" t="s">
        <v>64</v>
      </c>
      <c r="B25" s="92">
        <f t="shared" ref="B25" si="2">B5</f>
        <v>45913</v>
      </c>
      <c r="C25" s="92">
        <f t="shared" ref="C25:S25" si="3">C5</f>
        <v>45915</v>
      </c>
      <c r="D25" s="92">
        <f t="shared" si="3"/>
        <v>45918</v>
      </c>
      <c r="E25" s="92">
        <f t="shared" si="3"/>
        <v>45921</v>
      </c>
      <c r="F25" s="92">
        <f t="shared" si="3"/>
        <v>45923</v>
      </c>
      <c r="G25" s="92">
        <f t="shared" si="3"/>
        <v>45925</v>
      </c>
      <c r="H25" s="92">
        <f t="shared" si="3"/>
        <v>45930</v>
      </c>
      <c r="I25" s="92">
        <f t="shared" si="3"/>
        <v>45932</v>
      </c>
      <c r="J25" s="92">
        <f t="shared" si="3"/>
        <v>45937</v>
      </c>
      <c r="K25" s="92">
        <f t="shared" si="3"/>
        <v>45939</v>
      </c>
      <c r="L25" s="92">
        <f t="shared" si="3"/>
        <v>45941</v>
      </c>
      <c r="M25" s="92">
        <f t="shared" si="3"/>
        <v>45946</v>
      </c>
      <c r="N25" s="92">
        <f t="shared" si="3"/>
        <v>45948</v>
      </c>
      <c r="O25" s="92">
        <f t="shared" si="3"/>
        <v>45952</v>
      </c>
      <c r="P25" s="92">
        <f t="shared" si="3"/>
        <v>45953</v>
      </c>
      <c r="Q25" s="92">
        <f t="shared" si="3"/>
        <v>45957</v>
      </c>
      <c r="R25" s="92">
        <f t="shared" si="3"/>
        <v>45958</v>
      </c>
      <c r="S25" s="92">
        <f t="shared" si="3"/>
        <v>45960</v>
      </c>
    </row>
    <row r="26" spans="1:19" s="44" customFormat="1" x14ac:dyDescent="0.2">
      <c r="A26" s="42" t="s">
        <v>83</v>
      </c>
      <c r="B26" s="87"/>
      <c r="C26" s="87"/>
      <c r="D26" s="87"/>
      <c r="E26" s="87"/>
      <c r="F26" s="87"/>
      <c r="G26" s="87"/>
      <c r="H26" s="87"/>
      <c r="I26" s="87"/>
      <c r="J26" s="87"/>
      <c r="K26" s="87"/>
      <c r="L26" s="87"/>
      <c r="M26" s="87"/>
      <c r="N26" s="87"/>
      <c r="O26" s="87"/>
      <c r="P26" s="87"/>
      <c r="Q26" s="87"/>
      <c r="R26" s="87"/>
      <c r="S26" s="87"/>
    </row>
    <row r="27" spans="1:19" s="50" customFormat="1" x14ac:dyDescent="0.2">
      <c r="A27" s="88">
        <v>1</v>
      </c>
      <c r="B27" s="94">
        <f t="shared" ref="B27" si="4">ROUND(B7*0.75,)</f>
        <v>11025</v>
      </c>
      <c r="C27" s="94">
        <f t="shared" ref="C27:S27" si="5">ROUND(C7*0.75,)</f>
        <v>8175</v>
      </c>
      <c r="D27" s="94">
        <f t="shared" si="5"/>
        <v>11925</v>
      </c>
      <c r="E27" s="94">
        <f t="shared" si="5"/>
        <v>9225</v>
      </c>
      <c r="F27" s="94">
        <f t="shared" si="5"/>
        <v>11925</v>
      </c>
      <c r="G27" s="94">
        <f t="shared" si="5"/>
        <v>12675</v>
      </c>
      <c r="H27" s="94">
        <f t="shared" si="5"/>
        <v>8175</v>
      </c>
      <c r="I27" s="94">
        <f t="shared" si="5"/>
        <v>8625</v>
      </c>
      <c r="J27" s="94">
        <f t="shared" si="5"/>
        <v>9675</v>
      </c>
      <c r="K27" s="94">
        <f t="shared" si="5"/>
        <v>8625</v>
      </c>
      <c r="L27" s="94">
        <f t="shared" si="5"/>
        <v>8625</v>
      </c>
      <c r="M27" s="94">
        <f t="shared" si="5"/>
        <v>7725</v>
      </c>
      <c r="N27" s="94">
        <f t="shared" si="5"/>
        <v>7725</v>
      </c>
      <c r="O27" s="94">
        <f t="shared" si="5"/>
        <v>7725</v>
      </c>
      <c r="P27" s="94">
        <f t="shared" si="5"/>
        <v>7725</v>
      </c>
      <c r="Q27" s="94">
        <f t="shared" si="5"/>
        <v>9150</v>
      </c>
      <c r="R27" s="94">
        <f t="shared" si="5"/>
        <v>8625</v>
      </c>
      <c r="S27" s="94">
        <f t="shared" si="5"/>
        <v>8625</v>
      </c>
    </row>
    <row r="28" spans="1:19" s="50" customFormat="1" x14ac:dyDescent="0.2">
      <c r="A28" s="88">
        <v>2</v>
      </c>
      <c r="B28" s="94">
        <f t="shared" ref="B28" si="6">ROUND(B8*0.75,)</f>
        <v>12300</v>
      </c>
      <c r="C28" s="94">
        <f t="shared" ref="C28:S28" si="7">ROUND(C8*0.75,)</f>
        <v>9450</v>
      </c>
      <c r="D28" s="94">
        <f t="shared" si="7"/>
        <v>13200</v>
      </c>
      <c r="E28" s="94">
        <f t="shared" si="7"/>
        <v>10500</v>
      </c>
      <c r="F28" s="94">
        <f t="shared" si="7"/>
        <v>13200</v>
      </c>
      <c r="G28" s="94">
        <f t="shared" si="7"/>
        <v>13950</v>
      </c>
      <c r="H28" s="94">
        <f t="shared" si="7"/>
        <v>9450</v>
      </c>
      <c r="I28" s="94">
        <f t="shared" si="7"/>
        <v>9900</v>
      </c>
      <c r="J28" s="94">
        <f t="shared" si="7"/>
        <v>10950</v>
      </c>
      <c r="K28" s="94">
        <f t="shared" si="7"/>
        <v>9900</v>
      </c>
      <c r="L28" s="94">
        <f t="shared" si="7"/>
        <v>9900</v>
      </c>
      <c r="M28" s="94">
        <f t="shared" si="7"/>
        <v>9000</v>
      </c>
      <c r="N28" s="94">
        <f t="shared" si="7"/>
        <v>9000</v>
      </c>
      <c r="O28" s="94">
        <f t="shared" si="7"/>
        <v>9000</v>
      </c>
      <c r="P28" s="94">
        <f t="shared" si="7"/>
        <v>9000</v>
      </c>
      <c r="Q28" s="94">
        <f t="shared" si="7"/>
        <v>10425</v>
      </c>
      <c r="R28" s="94">
        <f t="shared" si="7"/>
        <v>9900</v>
      </c>
      <c r="S28" s="94">
        <f t="shared" si="7"/>
        <v>9900</v>
      </c>
    </row>
    <row r="29" spans="1:19" s="50" customFormat="1" x14ac:dyDescent="0.2">
      <c r="A29" s="42" t="s">
        <v>234</v>
      </c>
      <c r="B29" s="94"/>
      <c r="C29" s="94"/>
      <c r="D29" s="94"/>
      <c r="E29" s="94"/>
      <c r="F29" s="94"/>
      <c r="G29" s="94"/>
      <c r="H29" s="94"/>
      <c r="I29" s="94"/>
      <c r="J29" s="94"/>
      <c r="K29" s="94"/>
      <c r="L29" s="94"/>
      <c r="M29" s="94"/>
      <c r="N29" s="94"/>
      <c r="O29" s="94"/>
      <c r="P29" s="94"/>
      <c r="Q29" s="94"/>
      <c r="R29" s="94"/>
      <c r="S29" s="94"/>
    </row>
    <row r="30" spans="1:19" s="50" customFormat="1" x14ac:dyDescent="0.2">
      <c r="A30" s="180">
        <v>1</v>
      </c>
      <c r="B30" s="94">
        <f t="shared" ref="B30" si="8">ROUND(B10*0.75,)</f>
        <v>12525</v>
      </c>
      <c r="C30" s="94">
        <f t="shared" ref="C30:S30" si="9">ROUND(C10*0.75,)</f>
        <v>9675</v>
      </c>
      <c r="D30" s="94">
        <f t="shared" si="9"/>
        <v>13425</v>
      </c>
      <c r="E30" s="94">
        <f t="shared" si="9"/>
        <v>10725</v>
      </c>
      <c r="F30" s="94">
        <f t="shared" si="9"/>
        <v>13425</v>
      </c>
      <c r="G30" s="94">
        <f t="shared" si="9"/>
        <v>14175</v>
      </c>
      <c r="H30" s="94">
        <f t="shared" si="9"/>
        <v>9675</v>
      </c>
      <c r="I30" s="94">
        <f t="shared" si="9"/>
        <v>9375</v>
      </c>
      <c r="J30" s="94">
        <f t="shared" si="9"/>
        <v>10425</v>
      </c>
      <c r="K30" s="94">
        <f t="shared" si="9"/>
        <v>9375</v>
      </c>
      <c r="L30" s="94">
        <f t="shared" si="9"/>
        <v>9375</v>
      </c>
      <c r="M30" s="94">
        <f t="shared" si="9"/>
        <v>8475</v>
      </c>
      <c r="N30" s="94">
        <f t="shared" si="9"/>
        <v>8475</v>
      </c>
      <c r="O30" s="94">
        <f t="shared" si="9"/>
        <v>8475</v>
      </c>
      <c r="P30" s="94">
        <f t="shared" si="9"/>
        <v>8475</v>
      </c>
      <c r="Q30" s="94">
        <f t="shared" si="9"/>
        <v>9900</v>
      </c>
      <c r="R30" s="94">
        <f t="shared" si="9"/>
        <v>9375</v>
      </c>
      <c r="S30" s="94">
        <f t="shared" si="9"/>
        <v>9375</v>
      </c>
    </row>
    <row r="31" spans="1:19" s="50" customFormat="1" x14ac:dyDescent="0.2">
      <c r="A31" s="180">
        <v>2</v>
      </c>
      <c r="B31" s="94">
        <f t="shared" ref="B31" si="10">ROUND(B11*0.75,)</f>
        <v>13800</v>
      </c>
      <c r="C31" s="94">
        <f t="shared" ref="C31:S31" si="11">ROUND(C11*0.75,)</f>
        <v>10950</v>
      </c>
      <c r="D31" s="94">
        <f t="shared" si="11"/>
        <v>14700</v>
      </c>
      <c r="E31" s="94">
        <f t="shared" si="11"/>
        <v>12000</v>
      </c>
      <c r="F31" s="94">
        <f t="shared" si="11"/>
        <v>14700</v>
      </c>
      <c r="G31" s="94">
        <f t="shared" si="11"/>
        <v>15450</v>
      </c>
      <c r="H31" s="94">
        <f t="shared" si="11"/>
        <v>10950</v>
      </c>
      <c r="I31" s="94">
        <f t="shared" si="11"/>
        <v>10650</v>
      </c>
      <c r="J31" s="94">
        <f t="shared" si="11"/>
        <v>11700</v>
      </c>
      <c r="K31" s="94">
        <f t="shared" si="11"/>
        <v>10650</v>
      </c>
      <c r="L31" s="94">
        <f t="shared" si="11"/>
        <v>10650</v>
      </c>
      <c r="M31" s="94">
        <f t="shared" si="11"/>
        <v>9750</v>
      </c>
      <c r="N31" s="94">
        <f t="shared" si="11"/>
        <v>9750</v>
      </c>
      <c r="O31" s="94">
        <f t="shared" si="11"/>
        <v>9750</v>
      </c>
      <c r="P31" s="94">
        <f t="shared" si="11"/>
        <v>9750</v>
      </c>
      <c r="Q31" s="94">
        <f t="shared" si="11"/>
        <v>11175</v>
      </c>
      <c r="R31" s="94">
        <f t="shared" si="11"/>
        <v>10650</v>
      </c>
      <c r="S31" s="94">
        <f t="shared" si="11"/>
        <v>10650</v>
      </c>
    </row>
    <row r="32" spans="1:19" s="50" customFormat="1" x14ac:dyDescent="0.2">
      <c r="A32" s="42" t="s">
        <v>84</v>
      </c>
      <c r="B32" s="94"/>
      <c r="C32" s="94"/>
      <c r="D32" s="94"/>
      <c r="E32" s="94"/>
      <c r="F32" s="94"/>
      <c r="G32" s="94"/>
      <c r="H32" s="94"/>
      <c r="I32" s="94"/>
      <c r="J32" s="94"/>
      <c r="K32" s="94"/>
      <c r="L32" s="94"/>
      <c r="M32" s="94"/>
      <c r="N32" s="94"/>
      <c r="O32" s="94"/>
      <c r="P32" s="94"/>
      <c r="Q32" s="94"/>
      <c r="R32" s="94"/>
      <c r="S32" s="94"/>
    </row>
    <row r="33" spans="1:19" s="50" customFormat="1" x14ac:dyDescent="0.2">
      <c r="A33" s="88">
        <f>A27</f>
        <v>1</v>
      </c>
      <c r="B33" s="94">
        <f t="shared" ref="B33" si="12">ROUND(B13*0.75,)</f>
        <v>13275</v>
      </c>
      <c r="C33" s="94">
        <f t="shared" ref="C33:S33" si="13">ROUND(C13*0.75,)</f>
        <v>10425</v>
      </c>
      <c r="D33" s="94">
        <f t="shared" si="13"/>
        <v>14175</v>
      </c>
      <c r="E33" s="94">
        <f t="shared" si="13"/>
        <v>11475</v>
      </c>
      <c r="F33" s="94">
        <f t="shared" si="13"/>
        <v>14175</v>
      </c>
      <c r="G33" s="94">
        <f t="shared" si="13"/>
        <v>14925</v>
      </c>
      <c r="H33" s="94">
        <f t="shared" si="13"/>
        <v>10425</v>
      </c>
      <c r="I33" s="94">
        <f t="shared" si="13"/>
        <v>10125</v>
      </c>
      <c r="J33" s="94">
        <f t="shared" si="13"/>
        <v>11175</v>
      </c>
      <c r="K33" s="94">
        <f t="shared" si="13"/>
        <v>10125</v>
      </c>
      <c r="L33" s="94">
        <f t="shared" si="13"/>
        <v>10125</v>
      </c>
      <c r="M33" s="94">
        <f t="shared" si="13"/>
        <v>9225</v>
      </c>
      <c r="N33" s="94">
        <f t="shared" si="13"/>
        <v>9225</v>
      </c>
      <c r="O33" s="94">
        <f t="shared" si="13"/>
        <v>9225</v>
      </c>
      <c r="P33" s="94">
        <f t="shared" si="13"/>
        <v>9225</v>
      </c>
      <c r="Q33" s="94">
        <f t="shared" si="13"/>
        <v>10650</v>
      </c>
      <c r="R33" s="94">
        <f t="shared" si="13"/>
        <v>10125</v>
      </c>
      <c r="S33" s="94">
        <f t="shared" si="13"/>
        <v>10125</v>
      </c>
    </row>
    <row r="34" spans="1:19" s="50" customFormat="1" x14ac:dyDescent="0.2">
      <c r="A34" s="88">
        <f>A28</f>
        <v>2</v>
      </c>
      <c r="B34" s="94">
        <f t="shared" ref="B34" si="14">ROUND(B14*0.75,)</f>
        <v>14550</v>
      </c>
      <c r="C34" s="94">
        <f t="shared" ref="C34:S34" si="15">ROUND(C14*0.75,)</f>
        <v>11700</v>
      </c>
      <c r="D34" s="94">
        <f t="shared" si="15"/>
        <v>15450</v>
      </c>
      <c r="E34" s="94">
        <f t="shared" si="15"/>
        <v>12750</v>
      </c>
      <c r="F34" s="94">
        <f t="shared" si="15"/>
        <v>15450</v>
      </c>
      <c r="G34" s="94">
        <f t="shared" si="15"/>
        <v>16200</v>
      </c>
      <c r="H34" s="94">
        <f t="shared" si="15"/>
        <v>11700</v>
      </c>
      <c r="I34" s="94">
        <f t="shared" si="15"/>
        <v>11400</v>
      </c>
      <c r="J34" s="94">
        <f t="shared" si="15"/>
        <v>12450</v>
      </c>
      <c r="K34" s="94">
        <f t="shared" si="15"/>
        <v>11400</v>
      </c>
      <c r="L34" s="94">
        <f t="shared" si="15"/>
        <v>11400</v>
      </c>
      <c r="M34" s="94">
        <f t="shared" si="15"/>
        <v>10500</v>
      </c>
      <c r="N34" s="94">
        <f t="shared" si="15"/>
        <v>10500</v>
      </c>
      <c r="O34" s="94">
        <f t="shared" si="15"/>
        <v>10500</v>
      </c>
      <c r="P34" s="94">
        <f t="shared" si="15"/>
        <v>10500</v>
      </c>
      <c r="Q34" s="94">
        <f t="shared" si="15"/>
        <v>11925</v>
      </c>
      <c r="R34" s="94">
        <f t="shared" si="15"/>
        <v>11400</v>
      </c>
      <c r="S34" s="94">
        <f t="shared" si="15"/>
        <v>11400</v>
      </c>
    </row>
    <row r="35" spans="1:19" s="50" customFormat="1" x14ac:dyDescent="0.2">
      <c r="A35" s="42" t="s">
        <v>85</v>
      </c>
      <c r="B35" s="94"/>
      <c r="C35" s="94"/>
      <c r="D35" s="94"/>
      <c r="E35" s="94"/>
      <c r="F35" s="94"/>
      <c r="G35" s="94"/>
      <c r="H35" s="94"/>
      <c r="I35" s="94"/>
      <c r="J35" s="94"/>
      <c r="K35" s="94"/>
      <c r="L35" s="94"/>
      <c r="M35" s="94"/>
      <c r="N35" s="94"/>
      <c r="O35" s="94"/>
      <c r="P35" s="94"/>
      <c r="Q35" s="94"/>
      <c r="R35" s="94"/>
      <c r="S35" s="94"/>
    </row>
    <row r="36" spans="1:19" s="50" customFormat="1" x14ac:dyDescent="0.2">
      <c r="A36" s="88">
        <f>A27</f>
        <v>1</v>
      </c>
      <c r="B36" s="94">
        <f t="shared" ref="B36" si="16">ROUND(B16*0.75,)</f>
        <v>14550</v>
      </c>
      <c r="C36" s="94">
        <f t="shared" ref="C36:S36" si="17">ROUND(C16*0.75,)</f>
        <v>11700</v>
      </c>
      <c r="D36" s="94">
        <f t="shared" si="17"/>
        <v>15450</v>
      </c>
      <c r="E36" s="94">
        <f t="shared" si="17"/>
        <v>12750</v>
      </c>
      <c r="F36" s="94">
        <f t="shared" si="17"/>
        <v>15450</v>
      </c>
      <c r="G36" s="94">
        <f t="shared" si="17"/>
        <v>16200</v>
      </c>
      <c r="H36" s="94">
        <f t="shared" si="17"/>
        <v>11700</v>
      </c>
      <c r="I36" s="94">
        <f t="shared" si="17"/>
        <v>11400</v>
      </c>
      <c r="J36" s="94">
        <f t="shared" si="17"/>
        <v>12450</v>
      </c>
      <c r="K36" s="94">
        <f t="shared" si="17"/>
        <v>11400</v>
      </c>
      <c r="L36" s="94">
        <f t="shared" si="17"/>
        <v>11400</v>
      </c>
      <c r="M36" s="94">
        <f t="shared" si="17"/>
        <v>10500</v>
      </c>
      <c r="N36" s="94">
        <f t="shared" si="17"/>
        <v>10500</v>
      </c>
      <c r="O36" s="94">
        <f t="shared" si="17"/>
        <v>10500</v>
      </c>
      <c r="P36" s="94">
        <f t="shared" si="17"/>
        <v>10500</v>
      </c>
      <c r="Q36" s="94">
        <f t="shared" si="17"/>
        <v>11925</v>
      </c>
      <c r="R36" s="94">
        <f t="shared" si="17"/>
        <v>11400</v>
      </c>
      <c r="S36" s="94">
        <f t="shared" si="17"/>
        <v>11400</v>
      </c>
    </row>
    <row r="37" spans="1:19" s="50" customFormat="1" x14ac:dyDescent="0.2">
      <c r="A37" s="88">
        <f>A28</f>
        <v>2</v>
      </c>
      <c r="B37" s="94">
        <f t="shared" ref="B37" si="18">ROUND(B17*0.75,)</f>
        <v>15825</v>
      </c>
      <c r="C37" s="94">
        <f t="shared" ref="C37:S37" si="19">ROUND(C17*0.75,)</f>
        <v>12975</v>
      </c>
      <c r="D37" s="94">
        <f t="shared" si="19"/>
        <v>16725</v>
      </c>
      <c r="E37" s="94">
        <f t="shared" si="19"/>
        <v>14025</v>
      </c>
      <c r="F37" s="94">
        <f t="shared" si="19"/>
        <v>16725</v>
      </c>
      <c r="G37" s="94">
        <f t="shared" si="19"/>
        <v>17475</v>
      </c>
      <c r="H37" s="94">
        <f t="shared" si="19"/>
        <v>12975</v>
      </c>
      <c r="I37" s="94">
        <f t="shared" si="19"/>
        <v>12675</v>
      </c>
      <c r="J37" s="94">
        <f t="shared" si="19"/>
        <v>13725</v>
      </c>
      <c r="K37" s="94">
        <f t="shared" si="19"/>
        <v>12675</v>
      </c>
      <c r="L37" s="94">
        <f t="shared" si="19"/>
        <v>12675</v>
      </c>
      <c r="M37" s="94">
        <f t="shared" si="19"/>
        <v>11775</v>
      </c>
      <c r="N37" s="94">
        <f t="shared" si="19"/>
        <v>11775</v>
      </c>
      <c r="O37" s="94">
        <f t="shared" si="19"/>
        <v>11775</v>
      </c>
      <c r="P37" s="94">
        <f t="shared" si="19"/>
        <v>11775</v>
      </c>
      <c r="Q37" s="94">
        <f t="shared" si="19"/>
        <v>13200</v>
      </c>
      <c r="R37" s="94">
        <f t="shared" si="19"/>
        <v>12675</v>
      </c>
      <c r="S37" s="94">
        <f t="shared" si="19"/>
        <v>12675</v>
      </c>
    </row>
    <row r="38" spans="1:19" s="50" customFormat="1" x14ac:dyDescent="0.2">
      <c r="A38" s="42" t="s">
        <v>86</v>
      </c>
      <c r="B38" s="94"/>
      <c r="C38" s="94"/>
      <c r="D38" s="94"/>
      <c r="E38" s="94"/>
      <c r="F38" s="94"/>
      <c r="G38" s="94"/>
      <c r="H38" s="94"/>
      <c r="I38" s="94"/>
      <c r="J38" s="94"/>
      <c r="K38" s="94"/>
      <c r="L38" s="94"/>
      <c r="M38" s="94"/>
      <c r="N38" s="94"/>
      <c r="O38" s="94"/>
      <c r="P38" s="94"/>
      <c r="Q38" s="94"/>
      <c r="R38" s="94"/>
      <c r="S38" s="94"/>
    </row>
    <row r="39" spans="1:19" s="50" customFormat="1" x14ac:dyDescent="0.2">
      <c r="A39" s="88">
        <f>A27</f>
        <v>1</v>
      </c>
      <c r="B39" s="94">
        <f t="shared" ref="B39" si="20">ROUND(B19*0.75,)</f>
        <v>29775</v>
      </c>
      <c r="C39" s="94">
        <f t="shared" ref="C39:S39" si="21">ROUND(C19*0.75,)</f>
        <v>26925</v>
      </c>
      <c r="D39" s="94">
        <f t="shared" si="21"/>
        <v>30675</v>
      </c>
      <c r="E39" s="94">
        <f t="shared" si="21"/>
        <v>27975</v>
      </c>
      <c r="F39" s="94">
        <f t="shared" si="21"/>
        <v>30675</v>
      </c>
      <c r="G39" s="94">
        <f t="shared" si="21"/>
        <v>31425</v>
      </c>
      <c r="H39" s="94">
        <f t="shared" si="21"/>
        <v>26925</v>
      </c>
      <c r="I39" s="94">
        <f t="shared" si="21"/>
        <v>23625</v>
      </c>
      <c r="J39" s="94">
        <f t="shared" si="21"/>
        <v>24675</v>
      </c>
      <c r="K39" s="94">
        <f t="shared" si="21"/>
        <v>23625</v>
      </c>
      <c r="L39" s="94">
        <f t="shared" si="21"/>
        <v>23625</v>
      </c>
      <c r="M39" s="94">
        <f t="shared" si="21"/>
        <v>22725</v>
      </c>
      <c r="N39" s="94">
        <f t="shared" si="21"/>
        <v>22725</v>
      </c>
      <c r="O39" s="94">
        <f t="shared" si="21"/>
        <v>22725</v>
      </c>
      <c r="P39" s="94">
        <f t="shared" si="21"/>
        <v>22725</v>
      </c>
      <c r="Q39" s="94">
        <f t="shared" si="21"/>
        <v>24150</v>
      </c>
      <c r="R39" s="94">
        <f t="shared" si="21"/>
        <v>23625</v>
      </c>
      <c r="S39" s="94">
        <f t="shared" si="21"/>
        <v>23625</v>
      </c>
    </row>
    <row r="40" spans="1:19" s="50" customFormat="1" x14ac:dyDescent="0.2">
      <c r="A40" s="88">
        <f>A28</f>
        <v>2</v>
      </c>
      <c r="B40" s="94">
        <f t="shared" ref="B40" si="22">ROUND(B20*0.75,)</f>
        <v>31050</v>
      </c>
      <c r="C40" s="94">
        <f t="shared" ref="C40:S40" si="23">ROUND(C20*0.75,)</f>
        <v>28200</v>
      </c>
      <c r="D40" s="94">
        <f t="shared" si="23"/>
        <v>31950</v>
      </c>
      <c r="E40" s="94">
        <f t="shared" si="23"/>
        <v>29250</v>
      </c>
      <c r="F40" s="94">
        <f t="shared" si="23"/>
        <v>31950</v>
      </c>
      <c r="G40" s="94">
        <f t="shared" si="23"/>
        <v>32700</v>
      </c>
      <c r="H40" s="94">
        <f t="shared" si="23"/>
        <v>28200</v>
      </c>
      <c r="I40" s="94">
        <f t="shared" si="23"/>
        <v>24900</v>
      </c>
      <c r="J40" s="94">
        <f t="shared" si="23"/>
        <v>25950</v>
      </c>
      <c r="K40" s="94">
        <f t="shared" si="23"/>
        <v>24900</v>
      </c>
      <c r="L40" s="94">
        <f t="shared" si="23"/>
        <v>24900</v>
      </c>
      <c r="M40" s="94">
        <f t="shared" si="23"/>
        <v>24000</v>
      </c>
      <c r="N40" s="94">
        <f t="shared" si="23"/>
        <v>24000</v>
      </c>
      <c r="O40" s="94">
        <f t="shared" si="23"/>
        <v>24000</v>
      </c>
      <c r="P40" s="94">
        <f t="shared" si="23"/>
        <v>24000</v>
      </c>
      <c r="Q40" s="94">
        <f t="shared" si="23"/>
        <v>25425</v>
      </c>
      <c r="R40" s="94">
        <f t="shared" si="23"/>
        <v>24900</v>
      </c>
      <c r="S40" s="94">
        <f t="shared" si="23"/>
        <v>24900</v>
      </c>
    </row>
    <row r="41" spans="1:19" s="50" customFormat="1" x14ac:dyDescent="0.2">
      <c r="A41" s="42" t="s">
        <v>87</v>
      </c>
      <c r="B41" s="94"/>
      <c r="C41" s="94"/>
      <c r="D41" s="94"/>
      <c r="E41" s="94"/>
      <c r="F41" s="94"/>
      <c r="G41" s="94"/>
      <c r="H41" s="94"/>
      <c r="I41" s="94"/>
      <c r="J41" s="94"/>
      <c r="K41" s="94"/>
      <c r="L41" s="94"/>
      <c r="M41" s="94"/>
      <c r="N41" s="94"/>
      <c r="O41" s="94"/>
      <c r="P41" s="94"/>
      <c r="Q41" s="94"/>
      <c r="R41" s="94"/>
      <c r="S41" s="94"/>
    </row>
    <row r="42" spans="1:19" s="50" customFormat="1" x14ac:dyDescent="0.2">
      <c r="A42" s="88" t="s">
        <v>88</v>
      </c>
      <c r="B42" s="94">
        <f t="shared" ref="B42" si="24">ROUND(B22*0.75,)</f>
        <v>46050</v>
      </c>
      <c r="C42" s="94">
        <f t="shared" ref="C42:S42" si="25">ROUND(C22*0.75,)</f>
        <v>43200</v>
      </c>
      <c r="D42" s="94">
        <f t="shared" si="25"/>
        <v>46950</v>
      </c>
      <c r="E42" s="94">
        <f t="shared" si="25"/>
        <v>44250</v>
      </c>
      <c r="F42" s="94">
        <f t="shared" si="25"/>
        <v>46950</v>
      </c>
      <c r="G42" s="94">
        <f t="shared" si="25"/>
        <v>47700</v>
      </c>
      <c r="H42" s="94">
        <f t="shared" si="25"/>
        <v>43200</v>
      </c>
      <c r="I42" s="94">
        <f t="shared" si="25"/>
        <v>43650</v>
      </c>
      <c r="J42" s="94">
        <f t="shared" si="25"/>
        <v>44700</v>
      </c>
      <c r="K42" s="94">
        <f t="shared" si="25"/>
        <v>43650</v>
      </c>
      <c r="L42" s="94">
        <f t="shared" si="25"/>
        <v>43650</v>
      </c>
      <c r="M42" s="94">
        <f t="shared" si="25"/>
        <v>42750</v>
      </c>
      <c r="N42" s="94">
        <f t="shared" si="25"/>
        <v>42750</v>
      </c>
      <c r="O42" s="94">
        <f t="shared" si="25"/>
        <v>42750</v>
      </c>
      <c r="P42" s="94">
        <f t="shared" si="25"/>
        <v>42750</v>
      </c>
      <c r="Q42" s="94">
        <f t="shared" si="25"/>
        <v>44175</v>
      </c>
      <c r="R42" s="94">
        <f t="shared" si="25"/>
        <v>43650</v>
      </c>
      <c r="S42" s="94">
        <f t="shared" si="25"/>
        <v>43650</v>
      </c>
    </row>
    <row r="43" spans="1:19" s="50" customFormat="1" x14ac:dyDescent="0.2">
      <c r="A43" s="100"/>
    </row>
    <row r="44" spans="1:19" s="50" customFormat="1" x14ac:dyDescent="0.2">
      <c r="A44" s="71" t="s">
        <v>66</v>
      </c>
    </row>
    <row r="45" spans="1:19" x14ac:dyDescent="0.2">
      <c r="A45" s="63" t="s">
        <v>78</v>
      </c>
    </row>
    <row r="46" spans="1:19" ht="9" hidden="1" customHeight="1" x14ac:dyDescent="0.2">
      <c r="A46" s="43" t="s">
        <v>67</v>
      </c>
    </row>
    <row r="47" spans="1:19" ht="10.7" customHeight="1" x14ac:dyDescent="0.2">
      <c r="A47" s="43" t="s">
        <v>89</v>
      </c>
    </row>
    <row r="48" spans="1:19" x14ac:dyDescent="0.2">
      <c r="A48" s="43" t="s">
        <v>68</v>
      </c>
    </row>
    <row r="49" spans="1:1" ht="13.35" customHeight="1" x14ac:dyDescent="0.2">
      <c r="A49" s="43" t="s">
        <v>69</v>
      </c>
    </row>
    <row r="50" spans="1:1" ht="13.35" customHeight="1" x14ac:dyDescent="0.2">
      <c r="A50" s="159" t="s">
        <v>162</v>
      </c>
    </row>
    <row r="51" spans="1:1" ht="13.35" customHeight="1" thickBot="1" x14ac:dyDescent="0.25">
      <c r="A51" s="43"/>
    </row>
    <row r="52" spans="1:1" ht="13.35" customHeight="1" thickBot="1" x14ac:dyDescent="0.25">
      <c r="A52" s="107" t="s">
        <v>139</v>
      </c>
    </row>
    <row r="53" spans="1:1" ht="13.35" customHeight="1" thickBot="1" x14ac:dyDescent="0.25">
      <c r="A53" s="176" t="s">
        <v>279</v>
      </c>
    </row>
    <row r="54" spans="1:1" ht="12.75" thickBot="1" x14ac:dyDescent="0.25">
      <c r="A54" s="177" t="s">
        <v>280</v>
      </c>
    </row>
    <row r="55" spans="1:1" ht="12.75" hidden="1" thickBot="1" x14ac:dyDescent="0.25">
      <c r="A55" s="166" t="s">
        <v>275</v>
      </c>
    </row>
    <row r="56" spans="1:1" ht="12.75" thickBot="1" x14ac:dyDescent="0.25">
      <c r="A56" s="107" t="s">
        <v>70</v>
      </c>
    </row>
    <row r="57" spans="1:1" ht="72" x14ac:dyDescent="0.2">
      <c r="A57" s="112" t="s">
        <v>103</v>
      </c>
    </row>
    <row r="58" spans="1:1" x14ac:dyDescent="0.2">
      <c r="A58" s="112"/>
    </row>
  </sheetData>
  <mergeCells count="1">
    <mergeCell ref="A1:A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Normal="100" workbookViewId="0">
      <selection activeCell="B28" sqref="B28"/>
    </sheetView>
  </sheetViews>
  <sheetFormatPr defaultColWidth="9" defaultRowHeight="12" x14ac:dyDescent="0.2"/>
  <cols>
    <col min="1" max="1" width="84.5703125" style="48" customWidth="1"/>
    <col min="2" max="16384" width="9" style="48"/>
  </cols>
  <sheetData>
    <row r="1" spans="1:19" s="51" customFormat="1" ht="12" customHeight="1" x14ac:dyDescent="0.2">
      <c r="A1" s="213" t="s">
        <v>82</v>
      </c>
    </row>
    <row r="2" spans="1:19" s="51" customFormat="1" ht="12" customHeight="1" x14ac:dyDescent="0.2">
      <c r="A2" s="213"/>
    </row>
    <row r="3" spans="1:19" s="53" customFormat="1" x14ac:dyDescent="0.2">
      <c r="A3" s="89"/>
    </row>
    <row r="4" spans="1:19" ht="18" customHeight="1" x14ac:dyDescent="0.2">
      <c r="A4" s="111" t="s">
        <v>180</v>
      </c>
      <c r="B4" s="92">
        <f>'AVIA 25'!B4</f>
        <v>45910</v>
      </c>
      <c r="C4" s="92">
        <f>'AVIA 25'!C4</f>
        <v>45914</v>
      </c>
      <c r="D4" s="92">
        <f>'AVIA 25'!D4</f>
        <v>45916</v>
      </c>
      <c r="E4" s="92">
        <f>'AVIA 25'!E4</f>
        <v>45919</v>
      </c>
      <c r="F4" s="92">
        <f>'AVIA 25'!F4</f>
        <v>45922</v>
      </c>
      <c r="G4" s="92">
        <f>'AVIA 25'!G4</f>
        <v>45924</v>
      </c>
      <c r="H4" s="92">
        <f>'AVIA 25'!H4</f>
        <v>45926</v>
      </c>
      <c r="I4" s="92">
        <f>'AVIA 25'!I4</f>
        <v>45931</v>
      </c>
      <c r="J4" s="92">
        <f>'AVIA 25'!J4</f>
        <v>45933</v>
      </c>
      <c r="K4" s="92">
        <f>'AVIA 25'!K4</f>
        <v>45938</v>
      </c>
      <c r="L4" s="92">
        <f>'AVIA 25'!L4</f>
        <v>45940</v>
      </c>
      <c r="M4" s="92">
        <f>'AVIA 25'!M4</f>
        <v>45942</v>
      </c>
      <c r="N4" s="92">
        <f>'AVIA 25'!N4</f>
        <v>45947</v>
      </c>
      <c r="O4" s="92">
        <f>'AVIA 25'!O4</f>
        <v>45949</v>
      </c>
      <c r="P4" s="92">
        <f>'AVIA 25'!P4</f>
        <v>45953</v>
      </c>
      <c r="Q4" s="92">
        <f>'AVIA 25'!Q4</f>
        <v>45954</v>
      </c>
      <c r="R4" s="92">
        <f>'AVIA 25'!R4</f>
        <v>45958</v>
      </c>
      <c r="S4" s="92">
        <f>'AVIA 25'!S4</f>
        <v>45959</v>
      </c>
    </row>
    <row r="5" spans="1:19" ht="20.25" customHeight="1" x14ac:dyDescent="0.2">
      <c r="A5" s="90" t="s">
        <v>64</v>
      </c>
      <c r="B5" s="92">
        <f>'AVIA 25'!B5</f>
        <v>45913</v>
      </c>
      <c r="C5" s="92">
        <f>'AVIA 25'!C5</f>
        <v>45915</v>
      </c>
      <c r="D5" s="92">
        <f>'AVIA 25'!D5</f>
        <v>45918</v>
      </c>
      <c r="E5" s="92">
        <f>'AVIA 25'!E5</f>
        <v>45921</v>
      </c>
      <c r="F5" s="92">
        <f>'AVIA 25'!F5</f>
        <v>45923</v>
      </c>
      <c r="G5" s="92">
        <f>'AVIA 25'!G5</f>
        <v>45925</v>
      </c>
      <c r="H5" s="92">
        <f>'AVIA 25'!H5</f>
        <v>45930</v>
      </c>
      <c r="I5" s="92">
        <f>'AVIA 25'!I5</f>
        <v>45932</v>
      </c>
      <c r="J5" s="92">
        <f>'AVIA 25'!J5</f>
        <v>45937</v>
      </c>
      <c r="K5" s="92">
        <f>'AVIA 25'!K5</f>
        <v>45939</v>
      </c>
      <c r="L5" s="92">
        <f>'AVIA 25'!L5</f>
        <v>45941</v>
      </c>
      <c r="M5" s="92">
        <f>'AVIA 25'!M5</f>
        <v>45946</v>
      </c>
      <c r="N5" s="92">
        <f>'AVIA 25'!N5</f>
        <v>45948</v>
      </c>
      <c r="O5" s="92">
        <f>'AVIA 25'!O5</f>
        <v>45952</v>
      </c>
      <c r="P5" s="92">
        <f>'AVIA 25'!P5</f>
        <v>45953</v>
      </c>
      <c r="Q5" s="92">
        <f>'AVIA 25'!Q5</f>
        <v>45957</v>
      </c>
      <c r="R5" s="92">
        <f>'AVIA 25'!R5</f>
        <v>45958</v>
      </c>
      <c r="S5" s="92">
        <f>'AVIA 25'!S5</f>
        <v>45960</v>
      </c>
    </row>
    <row r="6" spans="1:19" s="44" customFormat="1" x14ac:dyDescent="0.2">
      <c r="A6" s="42" t="s">
        <v>83</v>
      </c>
      <c r="B6" s="87"/>
      <c r="C6" s="87"/>
      <c r="D6" s="87"/>
      <c r="E6" s="87"/>
      <c r="F6" s="87"/>
      <c r="G6" s="87"/>
      <c r="H6" s="87"/>
      <c r="I6" s="87"/>
      <c r="J6" s="87"/>
      <c r="K6" s="87"/>
      <c r="L6" s="87"/>
      <c r="M6" s="87"/>
      <c r="N6" s="87"/>
      <c r="O6" s="87"/>
      <c r="P6" s="87"/>
      <c r="Q6" s="87"/>
      <c r="R6" s="87"/>
      <c r="S6" s="87"/>
    </row>
    <row r="7" spans="1:19" s="50" customFormat="1" x14ac:dyDescent="0.2">
      <c r="A7" s="88">
        <v>1</v>
      </c>
      <c r="B7" s="94">
        <f>'AVIA 25'!B7</f>
        <v>14700</v>
      </c>
      <c r="C7" s="94">
        <f>'AVIA 25'!C7</f>
        <v>10900</v>
      </c>
      <c r="D7" s="94">
        <f>'AVIA 25'!D7</f>
        <v>15900</v>
      </c>
      <c r="E7" s="94">
        <f>'AVIA 25'!E7</f>
        <v>12300</v>
      </c>
      <c r="F7" s="94">
        <f>'AVIA 25'!F7</f>
        <v>15900</v>
      </c>
      <c r="G7" s="94">
        <f>'AVIA 25'!G7</f>
        <v>16900</v>
      </c>
      <c r="H7" s="94">
        <f>'AVIA 25'!H7</f>
        <v>10900</v>
      </c>
      <c r="I7" s="94">
        <f>'AVIA 25'!I7</f>
        <v>11500</v>
      </c>
      <c r="J7" s="94">
        <f>'AVIA 25'!J7</f>
        <v>12900</v>
      </c>
      <c r="K7" s="94">
        <f>'AVIA 25'!K7</f>
        <v>11500</v>
      </c>
      <c r="L7" s="94">
        <f>'AVIA 25'!L7</f>
        <v>11500</v>
      </c>
      <c r="M7" s="94">
        <f>'AVIA 25'!M7</f>
        <v>10300</v>
      </c>
      <c r="N7" s="94">
        <f>'AVIA 25'!N7</f>
        <v>10300</v>
      </c>
      <c r="O7" s="94">
        <f>'AVIA 25'!O7</f>
        <v>10300</v>
      </c>
      <c r="P7" s="94">
        <f>'AVIA 25'!P7</f>
        <v>10300</v>
      </c>
      <c r="Q7" s="94">
        <f>'AVIA 25'!Q7</f>
        <v>12200</v>
      </c>
      <c r="R7" s="94">
        <f>'AVIA 25'!R7</f>
        <v>11500</v>
      </c>
      <c r="S7" s="94">
        <f>'AVIA 25'!S7</f>
        <v>11500</v>
      </c>
    </row>
    <row r="8" spans="1:19" s="50" customFormat="1" x14ac:dyDescent="0.2">
      <c r="A8" s="88">
        <v>2</v>
      </c>
      <c r="B8" s="94">
        <f>'AVIA 25'!B8</f>
        <v>16400</v>
      </c>
      <c r="C8" s="94">
        <f>'AVIA 25'!C8</f>
        <v>12600</v>
      </c>
      <c r="D8" s="94">
        <f>'AVIA 25'!D8</f>
        <v>17600</v>
      </c>
      <c r="E8" s="94">
        <f>'AVIA 25'!E8</f>
        <v>14000</v>
      </c>
      <c r="F8" s="94">
        <f>'AVIA 25'!F8</f>
        <v>17600</v>
      </c>
      <c r="G8" s="94">
        <f>'AVIA 25'!G8</f>
        <v>18600</v>
      </c>
      <c r="H8" s="94">
        <f>'AVIA 25'!H8</f>
        <v>12600</v>
      </c>
      <c r="I8" s="94">
        <f>'AVIA 25'!I8</f>
        <v>13200</v>
      </c>
      <c r="J8" s="94">
        <f>'AVIA 25'!J8</f>
        <v>14600</v>
      </c>
      <c r="K8" s="94">
        <f>'AVIA 25'!K8</f>
        <v>13200</v>
      </c>
      <c r="L8" s="94">
        <f>'AVIA 25'!L8</f>
        <v>13200</v>
      </c>
      <c r="M8" s="94">
        <f>'AVIA 25'!M8</f>
        <v>12000</v>
      </c>
      <c r="N8" s="94">
        <f>'AVIA 25'!N8</f>
        <v>12000</v>
      </c>
      <c r="O8" s="94">
        <f>'AVIA 25'!O8</f>
        <v>12000</v>
      </c>
      <c r="P8" s="94">
        <f>'AVIA 25'!P8</f>
        <v>12000</v>
      </c>
      <c r="Q8" s="94">
        <f>'AVIA 25'!Q8</f>
        <v>13900</v>
      </c>
      <c r="R8" s="94">
        <f>'AVIA 25'!R8</f>
        <v>13200</v>
      </c>
      <c r="S8" s="94">
        <f>'AVIA 25'!S8</f>
        <v>13200</v>
      </c>
    </row>
    <row r="9" spans="1:19" s="50" customFormat="1" x14ac:dyDescent="0.2">
      <c r="A9" s="42" t="s">
        <v>234</v>
      </c>
      <c r="B9" s="94"/>
      <c r="C9" s="94"/>
      <c r="D9" s="94"/>
      <c r="E9" s="94"/>
      <c r="F9" s="94"/>
      <c r="G9" s="94"/>
      <c r="H9" s="94"/>
      <c r="I9" s="94"/>
      <c r="J9" s="94"/>
      <c r="K9" s="94"/>
      <c r="L9" s="94"/>
      <c r="M9" s="94"/>
      <c r="N9" s="94"/>
      <c r="O9" s="94"/>
      <c r="P9" s="94"/>
      <c r="Q9" s="94"/>
      <c r="R9" s="94"/>
      <c r="S9" s="94"/>
    </row>
    <row r="10" spans="1:19" s="50" customFormat="1" x14ac:dyDescent="0.2">
      <c r="A10" s="180">
        <v>1</v>
      </c>
      <c r="B10" s="94">
        <f>'AVIA 25'!B10</f>
        <v>16700</v>
      </c>
      <c r="C10" s="94">
        <f>'AVIA 25'!C10</f>
        <v>12900</v>
      </c>
      <c r="D10" s="94">
        <f>'AVIA 25'!D10</f>
        <v>17900</v>
      </c>
      <c r="E10" s="94">
        <f>'AVIA 25'!E10</f>
        <v>14300</v>
      </c>
      <c r="F10" s="94">
        <f>'AVIA 25'!F10</f>
        <v>17900</v>
      </c>
      <c r="G10" s="94">
        <f>'AVIA 25'!G10</f>
        <v>18900</v>
      </c>
      <c r="H10" s="94">
        <f>'AVIA 25'!H10</f>
        <v>12900</v>
      </c>
      <c r="I10" s="94">
        <f>'AVIA 25'!I10</f>
        <v>12500</v>
      </c>
      <c r="J10" s="94">
        <f>'AVIA 25'!J10</f>
        <v>13900</v>
      </c>
      <c r="K10" s="94">
        <f>'AVIA 25'!K10</f>
        <v>12500</v>
      </c>
      <c r="L10" s="94">
        <f>'AVIA 25'!L10</f>
        <v>12500</v>
      </c>
      <c r="M10" s="94">
        <f>'AVIA 25'!M10</f>
        <v>11300</v>
      </c>
      <c r="N10" s="94">
        <f>'AVIA 25'!N10</f>
        <v>11300</v>
      </c>
      <c r="O10" s="94">
        <f>'AVIA 25'!O10</f>
        <v>11300</v>
      </c>
      <c r="P10" s="94">
        <f>'AVIA 25'!P10</f>
        <v>11300</v>
      </c>
      <c r="Q10" s="94">
        <f>'AVIA 25'!Q10</f>
        <v>13200</v>
      </c>
      <c r="R10" s="94">
        <f>'AVIA 25'!R10</f>
        <v>12500</v>
      </c>
      <c r="S10" s="94">
        <f>'AVIA 25'!S10</f>
        <v>12500</v>
      </c>
    </row>
    <row r="11" spans="1:19" s="50" customFormat="1" x14ac:dyDescent="0.2">
      <c r="A11" s="180">
        <v>2</v>
      </c>
      <c r="B11" s="94">
        <f>'AVIA 25'!B11</f>
        <v>18400</v>
      </c>
      <c r="C11" s="94">
        <f>'AVIA 25'!C11</f>
        <v>14600</v>
      </c>
      <c r="D11" s="94">
        <f>'AVIA 25'!D11</f>
        <v>19600</v>
      </c>
      <c r="E11" s="94">
        <f>'AVIA 25'!E11</f>
        <v>16000</v>
      </c>
      <c r="F11" s="94">
        <f>'AVIA 25'!F11</f>
        <v>19600</v>
      </c>
      <c r="G11" s="94">
        <f>'AVIA 25'!G11</f>
        <v>20600</v>
      </c>
      <c r="H11" s="94">
        <f>'AVIA 25'!H11</f>
        <v>14600</v>
      </c>
      <c r="I11" s="94">
        <f>'AVIA 25'!I11</f>
        <v>14200</v>
      </c>
      <c r="J11" s="94">
        <f>'AVIA 25'!J11</f>
        <v>15600</v>
      </c>
      <c r="K11" s="94">
        <f>'AVIA 25'!K11</f>
        <v>14200</v>
      </c>
      <c r="L11" s="94">
        <f>'AVIA 25'!L11</f>
        <v>14200</v>
      </c>
      <c r="M11" s="94">
        <f>'AVIA 25'!M11</f>
        <v>13000</v>
      </c>
      <c r="N11" s="94">
        <f>'AVIA 25'!N11</f>
        <v>13000</v>
      </c>
      <c r="O11" s="94">
        <f>'AVIA 25'!O11</f>
        <v>13000</v>
      </c>
      <c r="P11" s="94">
        <f>'AVIA 25'!P11</f>
        <v>13000</v>
      </c>
      <c r="Q11" s="94">
        <f>'AVIA 25'!Q11</f>
        <v>14900</v>
      </c>
      <c r="R11" s="94">
        <f>'AVIA 25'!R11</f>
        <v>14200</v>
      </c>
      <c r="S11" s="94">
        <f>'AVIA 25'!S11</f>
        <v>14200</v>
      </c>
    </row>
    <row r="12" spans="1:19" s="50" customFormat="1" x14ac:dyDescent="0.2">
      <c r="A12" s="42" t="s">
        <v>84</v>
      </c>
      <c r="B12" s="94"/>
      <c r="C12" s="94"/>
      <c r="D12" s="94"/>
      <c r="E12" s="94"/>
      <c r="F12" s="94"/>
      <c r="G12" s="94"/>
      <c r="H12" s="94"/>
      <c r="I12" s="94"/>
      <c r="J12" s="94"/>
      <c r="K12" s="94"/>
      <c r="L12" s="94"/>
      <c r="M12" s="94"/>
      <c r="N12" s="94"/>
      <c r="O12" s="94"/>
      <c r="P12" s="94"/>
      <c r="Q12" s="94"/>
      <c r="R12" s="94"/>
      <c r="S12" s="94"/>
    </row>
    <row r="13" spans="1:19" s="50" customFormat="1" x14ac:dyDescent="0.2">
      <c r="A13" s="88">
        <f>A7</f>
        <v>1</v>
      </c>
      <c r="B13" s="94">
        <f>'AVIA 25'!B13</f>
        <v>17700</v>
      </c>
      <c r="C13" s="94">
        <f>'AVIA 25'!C13</f>
        <v>13900</v>
      </c>
      <c r="D13" s="94">
        <f>'AVIA 25'!D13</f>
        <v>18900</v>
      </c>
      <c r="E13" s="94">
        <f>'AVIA 25'!E13</f>
        <v>15300</v>
      </c>
      <c r="F13" s="94">
        <f>'AVIA 25'!F13</f>
        <v>18900</v>
      </c>
      <c r="G13" s="94">
        <f>'AVIA 25'!G13</f>
        <v>19900</v>
      </c>
      <c r="H13" s="94">
        <f>'AVIA 25'!H13</f>
        <v>13900</v>
      </c>
      <c r="I13" s="94">
        <f>'AVIA 25'!I13</f>
        <v>13500</v>
      </c>
      <c r="J13" s="94">
        <f>'AVIA 25'!J13</f>
        <v>14900</v>
      </c>
      <c r="K13" s="94">
        <f>'AVIA 25'!K13</f>
        <v>13500</v>
      </c>
      <c r="L13" s="94">
        <f>'AVIA 25'!L13</f>
        <v>13500</v>
      </c>
      <c r="M13" s="94">
        <f>'AVIA 25'!M13</f>
        <v>12300</v>
      </c>
      <c r="N13" s="94">
        <f>'AVIA 25'!N13</f>
        <v>12300</v>
      </c>
      <c r="O13" s="94">
        <f>'AVIA 25'!O13</f>
        <v>12300</v>
      </c>
      <c r="P13" s="94">
        <f>'AVIA 25'!P13</f>
        <v>12300</v>
      </c>
      <c r="Q13" s="94">
        <f>'AVIA 25'!Q13</f>
        <v>14200</v>
      </c>
      <c r="R13" s="94">
        <f>'AVIA 25'!R13</f>
        <v>13500</v>
      </c>
      <c r="S13" s="94">
        <f>'AVIA 25'!S13</f>
        <v>13500</v>
      </c>
    </row>
    <row r="14" spans="1:19" s="50" customFormat="1" x14ac:dyDescent="0.2">
      <c r="A14" s="88">
        <f>A8</f>
        <v>2</v>
      </c>
      <c r="B14" s="94">
        <f>'AVIA 25'!B14</f>
        <v>19400</v>
      </c>
      <c r="C14" s="94">
        <f>'AVIA 25'!C14</f>
        <v>15600</v>
      </c>
      <c r="D14" s="94">
        <f>'AVIA 25'!D14</f>
        <v>20600</v>
      </c>
      <c r="E14" s="94">
        <f>'AVIA 25'!E14</f>
        <v>17000</v>
      </c>
      <c r="F14" s="94">
        <f>'AVIA 25'!F14</f>
        <v>20600</v>
      </c>
      <c r="G14" s="94">
        <f>'AVIA 25'!G14</f>
        <v>21600</v>
      </c>
      <c r="H14" s="94">
        <f>'AVIA 25'!H14</f>
        <v>15600</v>
      </c>
      <c r="I14" s="94">
        <f>'AVIA 25'!I14</f>
        <v>15200</v>
      </c>
      <c r="J14" s="94">
        <f>'AVIA 25'!J14</f>
        <v>16600</v>
      </c>
      <c r="K14" s="94">
        <f>'AVIA 25'!K14</f>
        <v>15200</v>
      </c>
      <c r="L14" s="94">
        <f>'AVIA 25'!L14</f>
        <v>15200</v>
      </c>
      <c r="M14" s="94">
        <f>'AVIA 25'!M14</f>
        <v>14000</v>
      </c>
      <c r="N14" s="94">
        <f>'AVIA 25'!N14</f>
        <v>14000</v>
      </c>
      <c r="O14" s="94">
        <f>'AVIA 25'!O14</f>
        <v>14000</v>
      </c>
      <c r="P14" s="94">
        <f>'AVIA 25'!P14</f>
        <v>14000</v>
      </c>
      <c r="Q14" s="94">
        <f>'AVIA 25'!Q14</f>
        <v>15900</v>
      </c>
      <c r="R14" s="94">
        <f>'AVIA 25'!R14</f>
        <v>15200</v>
      </c>
      <c r="S14" s="94">
        <f>'AVIA 25'!S14</f>
        <v>15200</v>
      </c>
    </row>
    <row r="15" spans="1:19" s="50" customFormat="1" x14ac:dyDescent="0.2">
      <c r="A15" s="42" t="s">
        <v>85</v>
      </c>
      <c r="B15" s="94"/>
      <c r="C15" s="94"/>
      <c r="D15" s="94"/>
      <c r="E15" s="94"/>
      <c r="F15" s="94"/>
      <c r="G15" s="94"/>
      <c r="H15" s="94"/>
      <c r="I15" s="94"/>
      <c r="J15" s="94"/>
      <c r="K15" s="94"/>
      <c r="L15" s="94"/>
      <c r="M15" s="94"/>
      <c r="N15" s="94"/>
      <c r="O15" s="94"/>
      <c r="P15" s="94"/>
      <c r="Q15" s="94"/>
      <c r="R15" s="94"/>
      <c r="S15" s="94"/>
    </row>
    <row r="16" spans="1:19" s="50" customFormat="1" x14ac:dyDescent="0.2">
      <c r="A16" s="88">
        <f>A7</f>
        <v>1</v>
      </c>
      <c r="B16" s="94">
        <f>'AVIA 25'!B16</f>
        <v>19400</v>
      </c>
      <c r="C16" s="94">
        <f>'AVIA 25'!C16</f>
        <v>15600</v>
      </c>
      <c r="D16" s="94">
        <f>'AVIA 25'!D16</f>
        <v>20600</v>
      </c>
      <c r="E16" s="94">
        <f>'AVIA 25'!E16</f>
        <v>17000</v>
      </c>
      <c r="F16" s="94">
        <f>'AVIA 25'!F16</f>
        <v>20600</v>
      </c>
      <c r="G16" s="94">
        <f>'AVIA 25'!G16</f>
        <v>21600</v>
      </c>
      <c r="H16" s="94">
        <f>'AVIA 25'!H16</f>
        <v>15600</v>
      </c>
      <c r="I16" s="94">
        <f>'AVIA 25'!I16</f>
        <v>15200</v>
      </c>
      <c r="J16" s="94">
        <f>'AVIA 25'!J16</f>
        <v>16600</v>
      </c>
      <c r="K16" s="94">
        <f>'AVIA 25'!K16</f>
        <v>15200</v>
      </c>
      <c r="L16" s="94">
        <f>'AVIA 25'!L16</f>
        <v>15200</v>
      </c>
      <c r="M16" s="94">
        <f>'AVIA 25'!M16</f>
        <v>14000</v>
      </c>
      <c r="N16" s="94">
        <f>'AVIA 25'!N16</f>
        <v>14000</v>
      </c>
      <c r="O16" s="94">
        <f>'AVIA 25'!O16</f>
        <v>14000</v>
      </c>
      <c r="P16" s="94">
        <f>'AVIA 25'!P16</f>
        <v>14000</v>
      </c>
      <c r="Q16" s="94">
        <f>'AVIA 25'!Q16</f>
        <v>15900</v>
      </c>
      <c r="R16" s="94">
        <f>'AVIA 25'!R16</f>
        <v>15200</v>
      </c>
      <c r="S16" s="94">
        <f>'AVIA 25'!S16</f>
        <v>15200</v>
      </c>
    </row>
    <row r="17" spans="1:19" s="50" customFormat="1" x14ac:dyDescent="0.2">
      <c r="A17" s="88">
        <f>A8</f>
        <v>2</v>
      </c>
      <c r="B17" s="94">
        <f>'AVIA 25'!B17</f>
        <v>21100</v>
      </c>
      <c r="C17" s="94">
        <f>'AVIA 25'!C17</f>
        <v>17300</v>
      </c>
      <c r="D17" s="94">
        <f>'AVIA 25'!D17</f>
        <v>22300</v>
      </c>
      <c r="E17" s="94">
        <f>'AVIA 25'!E17</f>
        <v>18700</v>
      </c>
      <c r="F17" s="94">
        <f>'AVIA 25'!F17</f>
        <v>22300</v>
      </c>
      <c r="G17" s="94">
        <f>'AVIA 25'!G17</f>
        <v>23300</v>
      </c>
      <c r="H17" s="94">
        <f>'AVIA 25'!H17</f>
        <v>17300</v>
      </c>
      <c r="I17" s="94">
        <f>'AVIA 25'!I17</f>
        <v>16900</v>
      </c>
      <c r="J17" s="94">
        <f>'AVIA 25'!J17</f>
        <v>18300</v>
      </c>
      <c r="K17" s="94">
        <f>'AVIA 25'!K17</f>
        <v>16900</v>
      </c>
      <c r="L17" s="94">
        <f>'AVIA 25'!L17</f>
        <v>16900</v>
      </c>
      <c r="M17" s="94">
        <f>'AVIA 25'!M17</f>
        <v>15700</v>
      </c>
      <c r="N17" s="94">
        <f>'AVIA 25'!N17</f>
        <v>15700</v>
      </c>
      <c r="O17" s="94">
        <f>'AVIA 25'!O17</f>
        <v>15700</v>
      </c>
      <c r="P17" s="94">
        <f>'AVIA 25'!P17</f>
        <v>15700</v>
      </c>
      <c r="Q17" s="94">
        <f>'AVIA 25'!Q17</f>
        <v>17600</v>
      </c>
      <c r="R17" s="94">
        <f>'AVIA 25'!R17</f>
        <v>16900</v>
      </c>
      <c r="S17" s="94">
        <f>'AVIA 25'!S17</f>
        <v>16900</v>
      </c>
    </row>
    <row r="18" spans="1:19" s="50" customFormat="1" x14ac:dyDescent="0.2">
      <c r="A18" s="42" t="s">
        <v>86</v>
      </c>
      <c r="B18" s="94"/>
      <c r="C18" s="94"/>
      <c r="D18" s="94"/>
      <c r="E18" s="94"/>
      <c r="F18" s="94"/>
      <c r="G18" s="94"/>
      <c r="H18" s="94"/>
      <c r="I18" s="94"/>
      <c r="J18" s="94"/>
      <c r="K18" s="94"/>
      <c r="L18" s="94"/>
      <c r="M18" s="94"/>
      <c r="N18" s="94"/>
      <c r="O18" s="94"/>
      <c r="P18" s="94"/>
      <c r="Q18" s="94"/>
      <c r="R18" s="94"/>
      <c r="S18" s="94"/>
    </row>
    <row r="19" spans="1:19" s="50" customFormat="1" x14ac:dyDescent="0.2">
      <c r="A19" s="88">
        <f>A7</f>
        <v>1</v>
      </c>
      <c r="B19" s="94">
        <f>'AVIA 25'!B19</f>
        <v>39700</v>
      </c>
      <c r="C19" s="94">
        <f>'AVIA 25'!C19</f>
        <v>35900</v>
      </c>
      <c r="D19" s="94">
        <f>'AVIA 25'!D19</f>
        <v>40900</v>
      </c>
      <c r="E19" s="94">
        <f>'AVIA 25'!E19</f>
        <v>37300</v>
      </c>
      <c r="F19" s="94">
        <f>'AVIA 25'!F19</f>
        <v>40900</v>
      </c>
      <c r="G19" s="94">
        <f>'AVIA 25'!G19</f>
        <v>41900</v>
      </c>
      <c r="H19" s="94">
        <f>'AVIA 25'!H19</f>
        <v>35900</v>
      </c>
      <c r="I19" s="94">
        <f>'AVIA 25'!I19</f>
        <v>31500</v>
      </c>
      <c r="J19" s="94">
        <f>'AVIA 25'!J19</f>
        <v>32900</v>
      </c>
      <c r="K19" s="94">
        <f>'AVIA 25'!K19</f>
        <v>31500</v>
      </c>
      <c r="L19" s="94">
        <f>'AVIA 25'!L19</f>
        <v>31500</v>
      </c>
      <c r="M19" s="94">
        <f>'AVIA 25'!M19</f>
        <v>30300</v>
      </c>
      <c r="N19" s="94">
        <f>'AVIA 25'!N19</f>
        <v>30300</v>
      </c>
      <c r="O19" s="94">
        <f>'AVIA 25'!O19</f>
        <v>30300</v>
      </c>
      <c r="P19" s="94">
        <f>'AVIA 25'!P19</f>
        <v>30300</v>
      </c>
      <c r="Q19" s="94">
        <f>'AVIA 25'!Q19</f>
        <v>32200</v>
      </c>
      <c r="R19" s="94">
        <f>'AVIA 25'!R19</f>
        <v>31500</v>
      </c>
      <c r="S19" s="94">
        <f>'AVIA 25'!S19</f>
        <v>31500</v>
      </c>
    </row>
    <row r="20" spans="1:19" s="50" customFormat="1" x14ac:dyDescent="0.2">
      <c r="A20" s="88">
        <f>A8</f>
        <v>2</v>
      </c>
      <c r="B20" s="94">
        <f>'AVIA 25'!B20</f>
        <v>41400</v>
      </c>
      <c r="C20" s="94">
        <f>'AVIA 25'!C20</f>
        <v>37600</v>
      </c>
      <c r="D20" s="94">
        <f>'AVIA 25'!D20</f>
        <v>42600</v>
      </c>
      <c r="E20" s="94">
        <f>'AVIA 25'!E20</f>
        <v>39000</v>
      </c>
      <c r="F20" s="94">
        <f>'AVIA 25'!F20</f>
        <v>42600</v>
      </c>
      <c r="G20" s="94">
        <f>'AVIA 25'!G20</f>
        <v>43600</v>
      </c>
      <c r="H20" s="94">
        <f>'AVIA 25'!H20</f>
        <v>37600</v>
      </c>
      <c r="I20" s="94">
        <f>'AVIA 25'!I20</f>
        <v>33200</v>
      </c>
      <c r="J20" s="94">
        <f>'AVIA 25'!J20</f>
        <v>34600</v>
      </c>
      <c r="K20" s="94">
        <f>'AVIA 25'!K20</f>
        <v>33200</v>
      </c>
      <c r="L20" s="94">
        <f>'AVIA 25'!L20</f>
        <v>33200</v>
      </c>
      <c r="M20" s="94">
        <f>'AVIA 25'!M20</f>
        <v>32000</v>
      </c>
      <c r="N20" s="94">
        <f>'AVIA 25'!N20</f>
        <v>32000</v>
      </c>
      <c r="O20" s="94">
        <f>'AVIA 25'!O20</f>
        <v>32000</v>
      </c>
      <c r="P20" s="94">
        <f>'AVIA 25'!P20</f>
        <v>32000</v>
      </c>
      <c r="Q20" s="94">
        <f>'AVIA 25'!Q20</f>
        <v>33900</v>
      </c>
      <c r="R20" s="94">
        <f>'AVIA 25'!R20</f>
        <v>33200</v>
      </c>
      <c r="S20" s="94">
        <f>'AVIA 25'!S20</f>
        <v>33200</v>
      </c>
    </row>
    <row r="21" spans="1:19" s="50" customFormat="1" x14ac:dyDescent="0.2">
      <c r="A21" s="42" t="s">
        <v>87</v>
      </c>
      <c r="B21" s="94"/>
      <c r="C21" s="94"/>
      <c r="D21" s="94"/>
      <c r="E21" s="94"/>
      <c r="F21" s="94"/>
      <c r="G21" s="94"/>
      <c r="H21" s="94"/>
      <c r="I21" s="94"/>
      <c r="J21" s="94"/>
      <c r="K21" s="94"/>
      <c r="L21" s="94"/>
      <c r="M21" s="94"/>
      <c r="N21" s="94"/>
      <c r="O21" s="94"/>
      <c r="P21" s="94"/>
      <c r="Q21" s="94"/>
      <c r="R21" s="94"/>
      <c r="S21" s="94"/>
    </row>
    <row r="22" spans="1:19" s="50" customFormat="1" x14ac:dyDescent="0.2">
      <c r="A22" s="88" t="s">
        <v>88</v>
      </c>
      <c r="B22" s="94">
        <f>'AVIA 25'!B22</f>
        <v>61400</v>
      </c>
      <c r="C22" s="94">
        <f>'AVIA 25'!C22</f>
        <v>57600</v>
      </c>
      <c r="D22" s="94">
        <f>'AVIA 25'!D22</f>
        <v>62600</v>
      </c>
      <c r="E22" s="94">
        <f>'AVIA 25'!E22</f>
        <v>59000</v>
      </c>
      <c r="F22" s="94">
        <f>'AVIA 25'!F22</f>
        <v>62600</v>
      </c>
      <c r="G22" s="94">
        <f>'AVIA 25'!G22</f>
        <v>63600</v>
      </c>
      <c r="H22" s="94">
        <f>'AVIA 25'!H22</f>
        <v>57600</v>
      </c>
      <c r="I22" s="94">
        <f>'AVIA 25'!I22</f>
        <v>58200</v>
      </c>
      <c r="J22" s="94">
        <f>'AVIA 25'!J22</f>
        <v>59600</v>
      </c>
      <c r="K22" s="94">
        <f>'AVIA 25'!K22</f>
        <v>58200</v>
      </c>
      <c r="L22" s="94">
        <f>'AVIA 25'!L22</f>
        <v>58200</v>
      </c>
      <c r="M22" s="94">
        <f>'AVIA 25'!M22</f>
        <v>57000</v>
      </c>
      <c r="N22" s="94">
        <f>'AVIA 25'!N22</f>
        <v>57000</v>
      </c>
      <c r="O22" s="94">
        <f>'AVIA 25'!O22</f>
        <v>57000</v>
      </c>
      <c r="P22" s="94">
        <f>'AVIA 25'!P22</f>
        <v>57000</v>
      </c>
      <c r="Q22" s="94">
        <f>'AVIA 25'!Q22</f>
        <v>58900</v>
      </c>
      <c r="R22" s="94">
        <f>'AVIA 25'!R22</f>
        <v>58200</v>
      </c>
      <c r="S22" s="94">
        <f>'AVIA 25'!S22</f>
        <v>58200</v>
      </c>
    </row>
    <row r="23" spans="1:19" s="50" customFormat="1" x14ac:dyDescent="0.2">
      <c r="A23" s="100"/>
    </row>
    <row r="24" spans="1:19" ht="18" customHeight="1" x14ac:dyDescent="0.2">
      <c r="A24" s="111" t="s">
        <v>100</v>
      </c>
      <c r="B24" s="92">
        <f t="shared" ref="B24" si="0">B4</f>
        <v>45910</v>
      </c>
      <c r="C24" s="92">
        <f t="shared" ref="C24:S24" si="1">C4</f>
        <v>45914</v>
      </c>
      <c r="D24" s="92">
        <f t="shared" si="1"/>
        <v>45916</v>
      </c>
      <c r="E24" s="92">
        <f t="shared" si="1"/>
        <v>45919</v>
      </c>
      <c r="F24" s="92">
        <f t="shared" si="1"/>
        <v>45922</v>
      </c>
      <c r="G24" s="92">
        <f t="shared" si="1"/>
        <v>45924</v>
      </c>
      <c r="H24" s="92">
        <f t="shared" si="1"/>
        <v>45926</v>
      </c>
      <c r="I24" s="92">
        <f t="shared" si="1"/>
        <v>45931</v>
      </c>
      <c r="J24" s="92">
        <f t="shared" si="1"/>
        <v>45933</v>
      </c>
      <c r="K24" s="92">
        <f t="shared" si="1"/>
        <v>45938</v>
      </c>
      <c r="L24" s="92">
        <f t="shared" si="1"/>
        <v>45940</v>
      </c>
      <c r="M24" s="92">
        <f t="shared" si="1"/>
        <v>45942</v>
      </c>
      <c r="N24" s="92">
        <f t="shared" si="1"/>
        <v>45947</v>
      </c>
      <c r="O24" s="92">
        <f t="shared" si="1"/>
        <v>45949</v>
      </c>
      <c r="P24" s="92">
        <f t="shared" si="1"/>
        <v>45953</v>
      </c>
      <c r="Q24" s="92">
        <f t="shared" si="1"/>
        <v>45954</v>
      </c>
      <c r="R24" s="92">
        <f t="shared" si="1"/>
        <v>45958</v>
      </c>
      <c r="S24" s="92">
        <f t="shared" si="1"/>
        <v>45959</v>
      </c>
    </row>
    <row r="25" spans="1:19" ht="20.25" customHeight="1" x14ac:dyDescent="0.2">
      <c r="A25" s="90" t="s">
        <v>64</v>
      </c>
      <c r="B25" s="92">
        <f t="shared" ref="B25" si="2">B5</f>
        <v>45913</v>
      </c>
      <c r="C25" s="92">
        <f t="shared" ref="C25:S25" si="3">C5</f>
        <v>45915</v>
      </c>
      <c r="D25" s="92">
        <f t="shared" si="3"/>
        <v>45918</v>
      </c>
      <c r="E25" s="92">
        <f t="shared" si="3"/>
        <v>45921</v>
      </c>
      <c r="F25" s="92">
        <f t="shared" si="3"/>
        <v>45923</v>
      </c>
      <c r="G25" s="92">
        <f t="shared" si="3"/>
        <v>45925</v>
      </c>
      <c r="H25" s="92">
        <f t="shared" si="3"/>
        <v>45930</v>
      </c>
      <c r="I25" s="92">
        <f t="shared" si="3"/>
        <v>45932</v>
      </c>
      <c r="J25" s="92">
        <f t="shared" si="3"/>
        <v>45937</v>
      </c>
      <c r="K25" s="92">
        <f t="shared" si="3"/>
        <v>45939</v>
      </c>
      <c r="L25" s="92">
        <f t="shared" si="3"/>
        <v>45941</v>
      </c>
      <c r="M25" s="92">
        <f t="shared" si="3"/>
        <v>45946</v>
      </c>
      <c r="N25" s="92">
        <f t="shared" si="3"/>
        <v>45948</v>
      </c>
      <c r="O25" s="92">
        <f t="shared" si="3"/>
        <v>45952</v>
      </c>
      <c r="P25" s="92">
        <f t="shared" si="3"/>
        <v>45953</v>
      </c>
      <c r="Q25" s="92">
        <f t="shared" si="3"/>
        <v>45957</v>
      </c>
      <c r="R25" s="92">
        <f t="shared" si="3"/>
        <v>45958</v>
      </c>
      <c r="S25" s="92">
        <f t="shared" si="3"/>
        <v>45960</v>
      </c>
    </row>
    <row r="26" spans="1:19" s="44" customFormat="1" x14ac:dyDescent="0.2">
      <c r="A26" s="42" t="s">
        <v>83</v>
      </c>
      <c r="B26" s="87"/>
      <c r="C26" s="87"/>
      <c r="D26" s="87"/>
      <c r="E26" s="87"/>
      <c r="F26" s="87"/>
      <c r="G26" s="87"/>
      <c r="H26" s="87"/>
      <c r="I26" s="87"/>
      <c r="J26" s="87"/>
      <c r="K26" s="87"/>
      <c r="L26" s="87"/>
      <c r="M26" s="87"/>
      <c r="N26" s="87"/>
      <c r="O26" s="87"/>
      <c r="P26" s="87"/>
      <c r="Q26" s="87"/>
      <c r="R26" s="87"/>
      <c r="S26" s="87"/>
    </row>
    <row r="27" spans="1:19" s="50" customFormat="1" x14ac:dyDescent="0.2">
      <c r="A27" s="88">
        <v>1</v>
      </c>
      <c r="B27" s="94">
        <f t="shared" ref="B27" si="4">ROUND(B7*0.75+25,)</f>
        <v>11050</v>
      </c>
      <c r="C27" s="94">
        <f t="shared" ref="C27:S27" si="5">ROUND(C7*0.75+25,)</f>
        <v>8200</v>
      </c>
      <c r="D27" s="94">
        <f t="shared" si="5"/>
        <v>11950</v>
      </c>
      <c r="E27" s="94">
        <f t="shared" si="5"/>
        <v>9250</v>
      </c>
      <c r="F27" s="94">
        <f t="shared" si="5"/>
        <v>11950</v>
      </c>
      <c r="G27" s="94">
        <f t="shared" si="5"/>
        <v>12700</v>
      </c>
      <c r="H27" s="94">
        <f t="shared" si="5"/>
        <v>8200</v>
      </c>
      <c r="I27" s="94">
        <f t="shared" si="5"/>
        <v>8650</v>
      </c>
      <c r="J27" s="94">
        <f t="shared" si="5"/>
        <v>9700</v>
      </c>
      <c r="K27" s="94">
        <f t="shared" si="5"/>
        <v>8650</v>
      </c>
      <c r="L27" s="94">
        <f t="shared" si="5"/>
        <v>8650</v>
      </c>
      <c r="M27" s="94">
        <f t="shared" si="5"/>
        <v>7750</v>
      </c>
      <c r="N27" s="94">
        <f t="shared" si="5"/>
        <v>7750</v>
      </c>
      <c r="O27" s="94">
        <f t="shared" si="5"/>
        <v>7750</v>
      </c>
      <c r="P27" s="94">
        <f t="shared" si="5"/>
        <v>7750</v>
      </c>
      <c r="Q27" s="94">
        <f t="shared" si="5"/>
        <v>9175</v>
      </c>
      <c r="R27" s="94">
        <f t="shared" si="5"/>
        <v>8650</v>
      </c>
      <c r="S27" s="94">
        <f t="shared" si="5"/>
        <v>8650</v>
      </c>
    </row>
    <row r="28" spans="1:19" s="50" customFormat="1" x14ac:dyDescent="0.2">
      <c r="A28" s="88">
        <v>2</v>
      </c>
      <c r="B28" s="94">
        <f t="shared" ref="B28" si="6">ROUND(B8*0.75+25,)</f>
        <v>12325</v>
      </c>
      <c r="C28" s="94">
        <f t="shared" ref="C28:S28" si="7">ROUND(C8*0.75+25,)</f>
        <v>9475</v>
      </c>
      <c r="D28" s="94">
        <f t="shared" si="7"/>
        <v>13225</v>
      </c>
      <c r="E28" s="94">
        <f t="shared" si="7"/>
        <v>10525</v>
      </c>
      <c r="F28" s="94">
        <f t="shared" si="7"/>
        <v>13225</v>
      </c>
      <c r="G28" s="94">
        <f t="shared" si="7"/>
        <v>13975</v>
      </c>
      <c r="H28" s="94">
        <f t="shared" si="7"/>
        <v>9475</v>
      </c>
      <c r="I28" s="94">
        <f t="shared" si="7"/>
        <v>9925</v>
      </c>
      <c r="J28" s="94">
        <f t="shared" si="7"/>
        <v>10975</v>
      </c>
      <c r="K28" s="94">
        <f t="shared" si="7"/>
        <v>9925</v>
      </c>
      <c r="L28" s="94">
        <f t="shared" si="7"/>
        <v>9925</v>
      </c>
      <c r="M28" s="94">
        <f t="shared" si="7"/>
        <v>9025</v>
      </c>
      <c r="N28" s="94">
        <f t="shared" si="7"/>
        <v>9025</v>
      </c>
      <c r="O28" s="94">
        <f t="shared" si="7"/>
        <v>9025</v>
      </c>
      <c r="P28" s="94">
        <f t="shared" si="7"/>
        <v>9025</v>
      </c>
      <c r="Q28" s="94">
        <f t="shared" si="7"/>
        <v>10450</v>
      </c>
      <c r="R28" s="94">
        <f t="shared" si="7"/>
        <v>9925</v>
      </c>
      <c r="S28" s="94">
        <f t="shared" si="7"/>
        <v>9925</v>
      </c>
    </row>
    <row r="29" spans="1:19" s="50" customFormat="1" x14ac:dyDescent="0.2">
      <c r="A29" s="42" t="s">
        <v>234</v>
      </c>
      <c r="B29" s="94"/>
      <c r="C29" s="94"/>
      <c r="D29" s="94"/>
      <c r="E29" s="94"/>
      <c r="F29" s="94"/>
      <c r="G29" s="94"/>
      <c r="H29" s="94"/>
      <c r="I29" s="94"/>
      <c r="J29" s="94"/>
      <c r="K29" s="94"/>
      <c r="L29" s="94"/>
      <c r="M29" s="94"/>
      <c r="N29" s="94"/>
      <c r="O29" s="94"/>
      <c r="P29" s="94"/>
      <c r="Q29" s="94"/>
      <c r="R29" s="94"/>
      <c r="S29" s="94"/>
    </row>
    <row r="30" spans="1:19" s="50" customFormat="1" x14ac:dyDescent="0.2">
      <c r="A30" s="180">
        <v>1</v>
      </c>
      <c r="B30" s="94">
        <f t="shared" ref="B30" si="8">ROUND(B10*0.75+25,)</f>
        <v>12550</v>
      </c>
      <c r="C30" s="94">
        <f t="shared" ref="C30:S30" si="9">ROUND(C10*0.75+25,)</f>
        <v>9700</v>
      </c>
      <c r="D30" s="94">
        <f t="shared" si="9"/>
        <v>13450</v>
      </c>
      <c r="E30" s="94">
        <f t="shared" si="9"/>
        <v>10750</v>
      </c>
      <c r="F30" s="94">
        <f t="shared" si="9"/>
        <v>13450</v>
      </c>
      <c r="G30" s="94">
        <f t="shared" si="9"/>
        <v>14200</v>
      </c>
      <c r="H30" s="94">
        <f t="shared" si="9"/>
        <v>9700</v>
      </c>
      <c r="I30" s="94">
        <f t="shared" si="9"/>
        <v>9400</v>
      </c>
      <c r="J30" s="94">
        <f t="shared" si="9"/>
        <v>10450</v>
      </c>
      <c r="K30" s="94">
        <f t="shared" si="9"/>
        <v>9400</v>
      </c>
      <c r="L30" s="94">
        <f t="shared" si="9"/>
        <v>9400</v>
      </c>
      <c r="M30" s="94">
        <f t="shared" si="9"/>
        <v>8500</v>
      </c>
      <c r="N30" s="94">
        <f t="shared" si="9"/>
        <v>8500</v>
      </c>
      <c r="O30" s="94">
        <f t="shared" si="9"/>
        <v>8500</v>
      </c>
      <c r="P30" s="94">
        <f t="shared" si="9"/>
        <v>8500</v>
      </c>
      <c r="Q30" s="94">
        <f t="shared" si="9"/>
        <v>9925</v>
      </c>
      <c r="R30" s="94">
        <f t="shared" si="9"/>
        <v>9400</v>
      </c>
      <c r="S30" s="94">
        <f t="shared" si="9"/>
        <v>9400</v>
      </c>
    </row>
    <row r="31" spans="1:19" s="50" customFormat="1" x14ac:dyDescent="0.2">
      <c r="A31" s="180">
        <v>2</v>
      </c>
      <c r="B31" s="94">
        <f t="shared" ref="B31" si="10">ROUND(B11*0.75+25,)</f>
        <v>13825</v>
      </c>
      <c r="C31" s="94">
        <f t="shared" ref="C31:S31" si="11">ROUND(C11*0.75+25,)</f>
        <v>10975</v>
      </c>
      <c r="D31" s="94">
        <f t="shared" si="11"/>
        <v>14725</v>
      </c>
      <c r="E31" s="94">
        <f t="shared" si="11"/>
        <v>12025</v>
      </c>
      <c r="F31" s="94">
        <f t="shared" si="11"/>
        <v>14725</v>
      </c>
      <c r="G31" s="94">
        <f t="shared" si="11"/>
        <v>15475</v>
      </c>
      <c r="H31" s="94">
        <f t="shared" si="11"/>
        <v>10975</v>
      </c>
      <c r="I31" s="94">
        <f t="shared" si="11"/>
        <v>10675</v>
      </c>
      <c r="J31" s="94">
        <f t="shared" si="11"/>
        <v>11725</v>
      </c>
      <c r="K31" s="94">
        <f t="shared" si="11"/>
        <v>10675</v>
      </c>
      <c r="L31" s="94">
        <f t="shared" si="11"/>
        <v>10675</v>
      </c>
      <c r="M31" s="94">
        <f t="shared" si="11"/>
        <v>9775</v>
      </c>
      <c r="N31" s="94">
        <f t="shared" si="11"/>
        <v>9775</v>
      </c>
      <c r="O31" s="94">
        <f t="shared" si="11"/>
        <v>9775</v>
      </c>
      <c r="P31" s="94">
        <f t="shared" si="11"/>
        <v>9775</v>
      </c>
      <c r="Q31" s="94">
        <f t="shared" si="11"/>
        <v>11200</v>
      </c>
      <c r="R31" s="94">
        <f t="shared" si="11"/>
        <v>10675</v>
      </c>
      <c r="S31" s="94">
        <f t="shared" si="11"/>
        <v>10675</v>
      </c>
    </row>
    <row r="32" spans="1:19" s="50" customFormat="1" x14ac:dyDescent="0.2">
      <c r="A32" s="42" t="s">
        <v>84</v>
      </c>
      <c r="B32" s="94"/>
      <c r="C32" s="94"/>
      <c r="D32" s="94"/>
      <c r="E32" s="94"/>
      <c r="F32" s="94"/>
      <c r="G32" s="94"/>
      <c r="H32" s="94"/>
      <c r="I32" s="94"/>
      <c r="J32" s="94"/>
      <c r="K32" s="94"/>
      <c r="L32" s="94"/>
      <c r="M32" s="94"/>
      <c r="N32" s="94"/>
      <c r="O32" s="94"/>
      <c r="P32" s="94"/>
      <c r="Q32" s="94"/>
      <c r="R32" s="94"/>
      <c r="S32" s="94"/>
    </row>
    <row r="33" spans="1:19" s="50" customFormat="1" x14ac:dyDescent="0.2">
      <c r="A33" s="88">
        <f>A27</f>
        <v>1</v>
      </c>
      <c r="B33" s="94">
        <f t="shared" ref="B33" si="12">ROUND(B13*0.75+25,)</f>
        <v>13300</v>
      </c>
      <c r="C33" s="94">
        <f t="shared" ref="C33:S33" si="13">ROUND(C13*0.75+25,)</f>
        <v>10450</v>
      </c>
      <c r="D33" s="94">
        <f t="shared" si="13"/>
        <v>14200</v>
      </c>
      <c r="E33" s="94">
        <f t="shared" si="13"/>
        <v>11500</v>
      </c>
      <c r="F33" s="94">
        <f t="shared" si="13"/>
        <v>14200</v>
      </c>
      <c r="G33" s="94">
        <f t="shared" si="13"/>
        <v>14950</v>
      </c>
      <c r="H33" s="94">
        <f t="shared" si="13"/>
        <v>10450</v>
      </c>
      <c r="I33" s="94">
        <f t="shared" si="13"/>
        <v>10150</v>
      </c>
      <c r="J33" s="94">
        <f t="shared" si="13"/>
        <v>11200</v>
      </c>
      <c r="K33" s="94">
        <f t="shared" si="13"/>
        <v>10150</v>
      </c>
      <c r="L33" s="94">
        <f t="shared" si="13"/>
        <v>10150</v>
      </c>
      <c r="M33" s="94">
        <f t="shared" si="13"/>
        <v>9250</v>
      </c>
      <c r="N33" s="94">
        <f t="shared" si="13"/>
        <v>9250</v>
      </c>
      <c r="O33" s="94">
        <f t="shared" si="13"/>
        <v>9250</v>
      </c>
      <c r="P33" s="94">
        <f t="shared" si="13"/>
        <v>9250</v>
      </c>
      <c r="Q33" s="94">
        <f t="shared" si="13"/>
        <v>10675</v>
      </c>
      <c r="R33" s="94">
        <f t="shared" si="13"/>
        <v>10150</v>
      </c>
      <c r="S33" s="94">
        <f t="shared" si="13"/>
        <v>10150</v>
      </c>
    </row>
    <row r="34" spans="1:19" s="50" customFormat="1" x14ac:dyDescent="0.2">
      <c r="A34" s="88">
        <f>A28</f>
        <v>2</v>
      </c>
      <c r="B34" s="94">
        <f t="shared" ref="B34" si="14">ROUND(B14*0.75+25,)</f>
        <v>14575</v>
      </c>
      <c r="C34" s="94">
        <f t="shared" ref="C34:S34" si="15">ROUND(C14*0.75+25,)</f>
        <v>11725</v>
      </c>
      <c r="D34" s="94">
        <f t="shared" si="15"/>
        <v>15475</v>
      </c>
      <c r="E34" s="94">
        <f t="shared" si="15"/>
        <v>12775</v>
      </c>
      <c r="F34" s="94">
        <f t="shared" si="15"/>
        <v>15475</v>
      </c>
      <c r="G34" s="94">
        <f t="shared" si="15"/>
        <v>16225</v>
      </c>
      <c r="H34" s="94">
        <f t="shared" si="15"/>
        <v>11725</v>
      </c>
      <c r="I34" s="94">
        <f t="shared" si="15"/>
        <v>11425</v>
      </c>
      <c r="J34" s="94">
        <f t="shared" si="15"/>
        <v>12475</v>
      </c>
      <c r="K34" s="94">
        <f t="shared" si="15"/>
        <v>11425</v>
      </c>
      <c r="L34" s="94">
        <f t="shared" si="15"/>
        <v>11425</v>
      </c>
      <c r="M34" s="94">
        <f t="shared" si="15"/>
        <v>10525</v>
      </c>
      <c r="N34" s="94">
        <f t="shared" si="15"/>
        <v>10525</v>
      </c>
      <c r="O34" s="94">
        <f t="shared" si="15"/>
        <v>10525</v>
      </c>
      <c r="P34" s="94">
        <f t="shared" si="15"/>
        <v>10525</v>
      </c>
      <c r="Q34" s="94">
        <f t="shared" si="15"/>
        <v>11950</v>
      </c>
      <c r="R34" s="94">
        <f t="shared" si="15"/>
        <v>11425</v>
      </c>
      <c r="S34" s="94">
        <f t="shared" si="15"/>
        <v>11425</v>
      </c>
    </row>
    <row r="35" spans="1:19" s="50" customFormat="1" x14ac:dyDescent="0.2">
      <c r="A35" s="42" t="s">
        <v>85</v>
      </c>
      <c r="B35" s="94"/>
      <c r="C35" s="94"/>
      <c r="D35" s="94"/>
      <c r="E35" s="94"/>
      <c r="F35" s="94"/>
      <c r="G35" s="94"/>
      <c r="H35" s="94"/>
      <c r="I35" s="94"/>
      <c r="J35" s="94"/>
      <c r="K35" s="94"/>
      <c r="L35" s="94"/>
      <c r="M35" s="94"/>
      <c r="N35" s="94"/>
      <c r="O35" s="94"/>
      <c r="P35" s="94"/>
      <c r="Q35" s="94"/>
      <c r="R35" s="94"/>
      <c r="S35" s="94"/>
    </row>
    <row r="36" spans="1:19" s="50" customFormat="1" x14ac:dyDescent="0.2">
      <c r="A36" s="88">
        <f>A27</f>
        <v>1</v>
      </c>
      <c r="B36" s="94">
        <f t="shared" ref="B36" si="16">ROUND(B16*0.75+25,)</f>
        <v>14575</v>
      </c>
      <c r="C36" s="94">
        <f t="shared" ref="C36:S36" si="17">ROUND(C16*0.75+25,)</f>
        <v>11725</v>
      </c>
      <c r="D36" s="94">
        <f t="shared" si="17"/>
        <v>15475</v>
      </c>
      <c r="E36" s="94">
        <f t="shared" si="17"/>
        <v>12775</v>
      </c>
      <c r="F36" s="94">
        <f t="shared" si="17"/>
        <v>15475</v>
      </c>
      <c r="G36" s="94">
        <f t="shared" si="17"/>
        <v>16225</v>
      </c>
      <c r="H36" s="94">
        <f t="shared" si="17"/>
        <v>11725</v>
      </c>
      <c r="I36" s="94">
        <f t="shared" si="17"/>
        <v>11425</v>
      </c>
      <c r="J36" s="94">
        <f t="shared" si="17"/>
        <v>12475</v>
      </c>
      <c r="K36" s="94">
        <f t="shared" si="17"/>
        <v>11425</v>
      </c>
      <c r="L36" s="94">
        <f t="shared" si="17"/>
        <v>11425</v>
      </c>
      <c r="M36" s="94">
        <f t="shared" si="17"/>
        <v>10525</v>
      </c>
      <c r="N36" s="94">
        <f t="shared" si="17"/>
        <v>10525</v>
      </c>
      <c r="O36" s="94">
        <f t="shared" si="17"/>
        <v>10525</v>
      </c>
      <c r="P36" s="94">
        <f t="shared" si="17"/>
        <v>10525</v>
      </c>
      <c r="Q36" s="94">
        <f t="shared" si="17"/>
        <v>11950</v>
      </c>
      <c r="R36" s="94">
        <f t="shared" si="17"/>
        <v>11425</v>
      </c>
      <c r="S36" s="94">
        <f t="shared" si="17"/>
        <v>11425</v>
      </c>
    </row>
    <row r="37" spans="1:19" s="50" customFormat="1" x14ac:dyDescent="0.2">
      <c r="A37" s="88">
        <f>A28</f>
        <v>2</v>
      </c>
      <c r="B37" s="94">
        <f t="shared" ref="B37" si="18">ROUND(B17*0.75+25,)</f>
        <v>15850</v>
      </c>
      <c r="C37" s="94">
        <f t="shared" ref="C37:S37" si="19">ROUND(C17*0.75+25,)</f>
        <v>13000</v>
      </c>
      <c r="D37" s="94">
        <f t="shared" si="19"/>
        <v>16750</v>
      </c>
      <c r="E37" s="94">
        <f t="shared" si="19"/>
        <v>14050</v>
      </c>
      <c r="F37" s="94">
        <f t="shared" si="19"/>
        <v>16750</v>
      </c>
      <c r="G37" s="94">
        <f t="shared" si="19"/>
        <v>17500</v>
      </c>
      <c r="H37" s="94">
        <f t="shared" si="19"/>
        <v>13000</v>
      </c>
      <c r="I37" s="94">
        <f t="shared" si="19"/>
        <v>12700</v>
      </c>
      <c r="J37" s="94">
        <f t="shared" si="19"/>
        <v>13750</v>
      </c>
      <c r="K37" s="94">
        <f t="shared" si="19"/>
        <v>12700</v>
      </c>
      <c r="L37" s="94">
        <f t="shared" si="19"/>
        <v>12700</v>
      </c>
      <c r="M37" s="94">
        <f t="shared" si="19"/>
        <v>11800</v>
      </c>
      <c r="N37" s="94">
        <f t="shared" si="19"/>
        <v>11800</v>
      </c>
      <c r="O37" s="94">
        <f t="shared" si="19"/>
        <v>11800</v>
      </c>
      <c r="P37" s="94">
        <f t="shared" si="19"/>
        <v>11800</v>
      </c>
      <c r="Q37" s="94">
        <f t="shared" si="19"/>
        <v>13225</v>
      </c>
      <c r="R37" s="94">
        <f t="shared" si="19"/>
        <v>12700</v>
      </c>
      <c r="S37" s="94">
        <f t="shared" si="19"/>
        <v>12700</v>
      </c>
    </row>
    <row r="38" spans="1:19" s="50" customFormat="1" x14ac:dyDescent="0.2">
      <c r="A38" s="42" t="s">
        <v>86</v>
      </c>
      <c r="B38" s="94"/>
      <c r="C38" s="94"/>
      <c r="D38" s="94"/>
      <c r="E38" s="94"/>
      <c r="F38" s="94"/>
      <c r="G38" s="94"/>
      <c r="H38" s="94"/>
      <c r="I38" s="94"/>
      <c r="J38" s="94"/>
      <c r="K38" s="94"/>
      <c r="L38" s="94"/>
      <c r="M38" s="94"/>
      <c r="N38" s="94"/>
      <c r="O38" s="94"/>
      <c r="P38" s="94"/>
      <c r="Q38" s="94"/>
      <c r="R38" s="94"/>
      <c r="S38" s="94"/>
    </row>
    <row r="39" spans="1:19" s="50" customFormat="1" x14ac:dyDescent="0.2">
      <c r="A39" s="88">
        <f>A27</f>
        <v>1</v>
      </c>
      <c r="B39" s="94">
        <f t="shared" ref="B39" si="20">ROUND(B19*0.75+25,)</f>
        <v>29800</v>
      </c>
      <c r="C39" s="94">
        <f t="shared" ref="C39:S39" si="21">ROUND(C19*0.75+25,)</f>
        <v>26950</v>
      </c>
      <c r="D39" s="94">
        <f t="shared" si="21"/>
        <v>30700</v>
      </c>
      <c r="E39" s="94">
        <f t="shared" si="21"/>
        <v>28000</v>
      </c>
      <c r="F39" s="94">
        <f t="shared" si="21"/>
        <v>30700</v>
      </c>
      <c r="G39" s="94">
        <f t="shared" si="21"/>
        <v>31450</v>
      </c>
      <c r="H39" s="94">
        <f t="shared" si="21"/>
        <v>26950</v>
      </c>
      <c r="I39" s="94">
        <f t="shared" si="21"/>
        <v>23650</v>
      </c>
      <c r="J39" s="94">
        <f t="shared" si="21"/>
        <v>24700</v>
      </c>
      <c r="K39" s="94">
        <f t="shared" si="21"/>
        <v>23650</v>
      </c>
      <c r="L39" s="94">
        <f t="shared" si="21"/>
        <v>23650</v>
      </c>
      <c r="M39" s="94">
        <f t="shared" si="21"/>
        <v>22750</v>
      </c>
      <c r="N39" s="94">
        <f t="shared" si="21"/>
        <v>22750</v>
      </c>
      <c r="O39" s="94">
        <f t="shared" si="21"/>
        <v>22750</v>
      </c>
      <c r="P39" s="94">
        <f t="shared" si="21"/>
        <v>22750</v>
      </c>
      <c r="Q39" s="94">
        <f t="shared" si="21"/>
        <v>24175</v>
      </c>
      <c r="R39" s="94">
        <f t="shared" si="21"/>
        <v>23650</v>
      </c>
      <c r="S39" s="94">
        <f t="shared" si="21"/>
        <v>23650</v>
      </c>
    </row>
    <row r="40" spans="1:19" s="50" customFormat="1" x14ac:dyDescent="0.2">
      <c r="A40" s="88">
        <f>A28</f>
        <v>2</v>
      </c>
      <c r="B40" s="94">
        <f t="shared" ref="B40" si="22">ROUND(B20*0.75+25,)</f>
        <v>31075</v>
      </c>
      <c r="C40" s="94">
        <f t="shared" ref="C40:S40" si="23">ROUND(C20*0.75+25,)</f>
        <v>28225</v>
      </c>
      <c r="D40" s="94">
        <f t="shared" si="23"/>
        <v>31975</v>
      </c>
      <c r="E40" s="94">
        <f t="shared" si="23"/>
        <v>29275</v>
      </c>
      <c r="F40" s="94">
        <f t="shared" si="23"/>
        <v>31975</v>
      </c>
      <c r="G40" s="94">
        <f t="shared" si="23"/>
        <v>32725</v>
      </c>
      <c r="H40" s="94">
        <f t="shared" si="23"/>
        <v>28225</v>
      </c>
      <c r="I40" s="94">
        <f t="shared" si="23"/>
        <v>24925</v>
      </c>
      <c r="J40" s="94">
        <f t="shared" si="23"/>
        <v>25975</v>
      </c>
      <c r="K40" s="94">
        <f t="shared" si="23"/>
        <v>24925</v>
      </c>
      <c r="L40" s="94">
        <f t="shared" si="23"/>
        <v>24925</v>
      </c>
      <c r="M40" s="94">
        <f t="shared" si="23"/>
        <v>24025</v>
      </c>
      <c r="N40" s="94">
        <f t="shared" si="23"/>
        <v>24025</v>
      </c>
      <c r="O40" s="94">
        <f t="shared" si="23"/>
        <v>24025</v>
      </c>
      <c r="P40" s="94">
        <f t="shared" si="23"/>
        <v>24025</v>
      </c>
      <c r="Q40" s="94">
        <f t="shared" si="23"/>
        <v>25450</v>
      </c>
      <c r="R40" s="94">
        <f t="shared" si="23"/>
        <v>24925</v>
      </c>
      <c r="S40" s="94">
        <f t="shared" si="23"/>
        <v>24925</v>
      </c>
    </row>
    <row r="41" spans="1:19" s="50" customFormat="1" x14ac:dyDescent="0.2">
      <c r="A41" s="42" t="s">
        <v>87</v>
      </c>
      <c r="B41" s="94"/>
      <c r="C41" s="94"/>
      <c r="D41" s="94"/>
      <c r="E41" s="94"/>
      <c r="F41" s="94"/>
      <c r="G41" s="94"/>
      <c r="H41" s="94"/>
      <c r="I41" s="94"/>
      <c r="J41" s="94"/>
      <c r="K41" s="94"/>
      <c r="L41" s="94"/>
      <c r="M41" s="94"/>
      <c r="N41" s="94"/>
      <c r="O41" s="94"/>
      <c r="P41" s="94"/>
      <c r="Q41" s="94"/>
      <c r="R41" s="94"/>
      <c r="S41" s="94"/>
    </row>
    <row r="42" spans="1:19" s="50" customFormat="1" x14ac:dyDescent="0.2">
      <c r="A42" s="88" t="s">
        <v>88</v>
      </c>
      <c r="B42" s="94">
        <f t="shared" ref="B42" si="24">ROUND(B22*0.75+25,)</f>
        <v>46075</v>
      </c>
      <c r="C42" s="94">
        <f t="shared" ref="C42:S42" si="25">ROUND(C22*0.75+25,)</f>
        <v>43225</v>
      </c>
      <c r="D42" s="94">
        <f t="shared" si="25"/>
        <v>46975</v>
      </c>
      <c r="E42" s="94">
        <f t="shared" si="25"/>
        <v>44275</v>
      </c>
      <c r="F42" s="94">
        <f t="shared" si="25"/>
        <v>46975</v>
      </c>
      <c r="G42" s="94">
        <f t="shared" si="25"/>
        <v>47725</v>
      </c>
      <c r="H42" s="94">
        <f t="shared" si="25"/>
        <v>43225</v>
      </c>
      <c r="I42" s="94">
        <f t="shared" si="25"/>
        <v>43675</v>
      </c>
      <c r="J42" s="94">
        <f t="shared" si="25"/>
        <v>44725</v>
      </c>
      <c r="K42" s="94">
        <f t="shared" si="25"/>
        <v>43675</v>
      </c>
      <c r="L42" s="94">
        <f t="shared" si="25"/>
        <v>43675</v>
      </c>
      <c r="M42" s="94">
        <f t="shared" si="25"/>
        <v>42775</v>
      </c>
      <c r="N42" s="94">
        <f t="shared" si="25"/>
        <v>42775</v>
      </c>
      <c r="O42" s="94">
        <f t="shared" si="25"/>
        <v>42775</v>
      </c>
      <c r="P42" s="94">
        <f t="shared" si="25"/>
        <v>42775</v>
      </c>
      <c r="Q42" s="94">
        <f t="shared" si="25"/>
        <v>44200</v>
      </c>
      <c r="R42" s="94">
        <f t="shared" si="25"/>
        <v>43675</v>
      </c>
      <c r="S42" s="94">
        <f t="shared" si="25"/>
        <v>43675</v>
      </c>
    </row>
    <row r="43" spans="1:19" s="50" customFormat="1" x14ac:dyDescent="0.2">
      <c r="A43" s="100"/>
    </row>
    <row r="44" spans="1:19" s="50" customFormat="1" x14ac:dyDescent="0.2">
      <c r="A44" s="71" t="s">
        <v>66</v>
      </c>
    </row>
    <row r="45" spans="1:19" x14ac:dyDescent="0.2">
      <c r="A45" s="63" t="s">
        <v>78</v>
      </c>
    </row>
    <row r="46" spans="1:19" ht="9" hidden="1" customHeight="1" x14ac:dyDescent="0.2">
      <c r="A46" s="43" t="s">
        <v>67</v>
      </c>
    </row>
    <row r="47" spans="1:19" ht="10.7" customHeight="1" x14ac:dyDescent="0.2">
      <c r="A47" s="43" t="s">
        <v>89</v>
      </c>
    </row>
    <row r="48" spans="1:19" x14ac:dyDescent="0.2">
      <c r="A48" s="43" t="s">
        <v>68</v>
      </c>
    </row>
    <row r="49" spans="1:1" ht="13.35" customHeight="1" x14ac:dyDescent="0.2">
      <c r="A49" s="43" t="s">
        <v>69</v>
      </c>
    </row>
    <row r="50" spans="1:1" ht="13.35" customHeight="1" x14ac:dyDescent="0.2">
      <c r="A50" s="159" t="s">
        <v>162</v>
      </c>
    </row>
    <row r="51" spans="1:1" ht="13.35" customHeight="1" thickBot="1" x14ac:dyDescent="0.25">
      <c r="A51" s="43"/>
    </row>
    <row r="52" spans="1:1" ht="13.35" customHeight="1" thickBot="1" x14ac:dyDescent="0.25">
      <c r="A52" s="107" t="s">
        <v>139</v>
      </c>
    </row>
    <row r="53" spans="1:1" ht="13.35" customHeight="1" thickBot="1" x14ac:dyDescent="0.25">
      <c r="A53" s="176" t="s">
        <v>279</v>
      </c>
    </row>
    <row r="54" spans="1:1" ht="12.75" thickBot="1" x14ac:dyDescent="0.25">
      <c r="A54" s="177" t="s">
        <v>280</v>
      </c>
    </row>
    <row r="55" spans="1:1" ht="12.75" hidden="1" thickBot="1" x14ac:dyDescent="0.25">
      <c r="A55" s="166" t="s">
        <v>275</v>
      </c>
    </row>
    <row r="56" spans="1:1" ht="12.75" thickBot="1" x14ac:dyDescent="0.25">
      <c r="A56" s="107" t="s">
        <v>70</v>
      </c>
    </row>
    <row r="57" spans="1:1" ht="72" x14ac:dyDescent="0.2">
      <c r="A57" s="112" t="s">
        <v>103</v>
      </c>
    </row>
    <row r="58" spans="1:1" x14ac:dyDescent="0.2">
      <c r="A58" s="112"/>
    </row>
  </sheetData>
  <mergeCells count="1">
    <mergeCell ref="A1:A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F63"/>
  <sheetViews>
    <sheetView topLeftCell="A4"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76.28515625" style="48" customWidth="1"/>
    <col min="2" max="16384" width="9" style="48"/>
  </cols>
  <sheetData>
    <row r="1" spans="1:58" s="51" customFormat="1" ht="28.5" customHeight="1" x14ac:dyDescent="0.2">
      <c r="A1" s="213" t="s">
        <v>82</v>
      </c>
    </row>
    <row r="2" spans="1:58" s="51" customFormat="1" x14ac:dyDescent="0.2">
      <c r="A2" s="213"/>
    </row>
    <row r="3" spans="1:58" s="51" customFormat="1" x14ac:dyDescent="0.2">
      <c r="A3" s="97" t="s">
        <v>91</v>
      </c>
    </row>
    <row r="4" spans="1:58" s="52" customFormat="1" ht="21" customHeight="1" x14ac:dyDescent="0.2">
      <c r="A4" s="98" t="s">
        <v>64</v>
      </c>
      <c r="B4" s="194">
        <f>'C завтраками| Bed and breakfast'!B4</f>
        <v>45910</v>
      </c>
      <c r="C4" s="194">
        <f>'C завтраками| Bed and breakfast'!C4</f>
        <v>45914</v>
      </c>
      <c r="D4" s="194">
        <f>'C завтраками| Bed and breakfast'!D4</f>
        <v>45916</v>
      </c>
      <c r="E4" s="194">
        <f>'C завтраками| Bed and breakfast'!E4</f>
        <v>45919</v>
      </c>
      <c r="F4" s="194">
        <f>'C завтраками| Bed and breakfast'!F4</f>
        <v>45922</v>
      </c>
      <c r="G4" s="194">
        <f>'C завтраками| Bed and breakfast'!G4</f>
        <v>45924</v>
      </c>
      <c r="H4" s="194">
        <f>'C завтраками| Bed and breakfast'!H4</f>
        <v>45926</v>
      </c>
      <c r="I4" s="194">
        <f>'C завтраками| Bed and breakfast'!I4</f>
        <v>45931</v>
      </c>
      <c r="J4" s="194">
        <f>'C завтраками| Bed and breakfast'!J4</f>
        <v>45933</v>
      </c>
      <c r="K4" s="194">
        <f>'C завтраками| Bed and breakfast'!K4</f>
        <v>45938</v>
      </c>
      <c r="L4" s="194">
        <f>'C завтраками| Bed and breakfast'!L4</f>
        <v>45940</v>
      </c>
      <c r="M4" s="194">
        <f>'C завтраками| Bed and breakfast'!M4</f>
        <v>45942</v>
      </c>
      <c r="N4" s="194">
        <f>'C завтраками| Bed and breakfast'!N4</f>
        <v>45947</v>
      </c>
      <c r="O4" s="194">
        <f>'C завтраками| Bed and breakfast'!O4</f>
        <v>45949</v>
      </c>
      <c r="P4" s="194">
        <f>'C завтраками| Bed and breakfast'!P4</f>
        <v>45953</v>
      </c>
      <c r="Q4" s="194">
        <f>'C завтраками| Bed and breakfast'!Q4</f>
        <v>45954</v>
      </c>
      <c r="R4" s="194">
        <f>'C завтраками| Bed and breakfast'!R4</f>
        <v>45958</v>
      </c>
      <c r="S4" s="194">
        <f>'C завтраками| Bed and breakfast'!S4</f>
        <v>45959</v>
      </c>
      <c r="T4" s="194">
        <f>'C завтраками| Bed and breakfast'!T4</f>
        <v>45961</v>
      </c>
      <c r="U4" s="194">
        <f>'C завтраками| Bed and breakfast'!U4</f>
        <v>45965</v>
      </c>
      <c r="V4" s="194">
        <f>'C завтраками| Bed and breakfast'!V4</f>
        <v>45966</v>
      </c>
      <c r="W4" s="194">
        <f>'C завтраками| Bed and breakfast'!W4</f>
        <v>45968</v>
      </c>
      <c r="X4" s="194">
        <f>'C завтраками| Bed and breakfast'!X4</f>
        <v>45970</v>
      </c>
      <c r="Y4" s="194">
        <f>'C завтраками| Bed and breakfast'!Y4</f>
        <v>45975</v>
      </c>
      <c r="Z4" s="194">
        <f>'C завтраками| Bed and breakfast'!Z4</f>
        <v>45977</v>
      </c>
      <c r="AA4" s="194">
        <f>'C завтраками| Bed and breakfast'!AA4</f>
        <v>45982</v>
      </c>
      <c r="AB4" s="194">
        <f>'C завтраками| Bed and breakfast'!AB4</f>
        <v>45984</v>
      </c>
      <c r="AC4" s="194">
        <f>'C завтраками| Bed and breakfast'!AC4</f>
        <v>45989</v>
      </c>
      <c r="AD4" s="194">
        <f>'C завтраками| Bed and breakfast'!AD4</f>
        <v>45991</v>
      </c>
      <c r="AE4" s="194">
        <f>'C завтраками| Bed and breakfast'!AE4</f>
        <v>45992</v>
      </c>
      <c r="AF4" s="194">
        <f>'C завтраками| Bed and breakfast'!AF4</f>
        <v>45998</v>
      </c>
      <c r="AG4" s="194">
        <f>'C завтраками| Bed and breakfast'!AG4</f>
        <v>46000</v>
      </c>
      <c r="AH4" s="194">
        <f>'C завтраками| Bed and breakfast'!AH4</f>
        <v>46003</v>
      </c>
      <c r="AI4" s="194">
        <f>'C завтраками| Bed and breakfast'!AI4</f>
        <v>46010</v>
      </c>
      <c r="AJ4" s="194">
        <f>'C завтраками| Bed and breakfast'!AJ4</f>
        <v>46012</v>
      </c>
      <c r="AK4" s="194">
        <f>'C завтраками| Bed and breakfast'!AK4</f>
        <v>46017</v>
      </c>
      <c r="AL4" s="194">
        <f>'C завтраками| Bed and breakfast'!AL4</f>
        <v>46020</v>
      </c>
      <c r="AM4" s="194">
        <f>'C завтраками| Bed and breakfast'!AM4</f>
        <v>46021</v>
      </c>
      <c r="AN4" s="194">
        <f>'C завтраками| Bed and breakfast'!AN4</f>
        <v>46022</v>
      </c>
      <c r="AO4" s="194">
        <f>'C завтраками| Bed and breakfast'!AO4</f>
        <v>46023</v>
      </c>
      <c r="AP4" s="194">
        <f>'C завтраками| Bed and breakfast'!AP4</f>
        <v>46024</v>
      </c>
      <c r="AQ4" s="194">
        <f>'C завтраками| Bed and breakfast'!AQ4</f>
        <v>46029</v>
      </c>
      <c r="AR4" s="194">
        <f>'C завтраками| Bed and breakfast'!AR4</f>
        <v>46030</v>
      </c>
      <c r="AS4" s="194">
        <f>'C завтраками| Bed and breakfast'!AS4</f>
        <v>46031</v>
      </c>
      <c r="AT4" s="194">
        <f>'C завтраками| Bed and breakfast'!AT4</f>
        <v>46033</v>
      </c>
      <c r="AU4" s="194">
        <f>'C завтраками| Bed and breakfast'!AU4</f>
        <v>46045</v>
      </c>
      <c r="AV4" s="194">
        <f>'C завтраками| Bed and breakfast'!AV4</f>
        <v>46052</v>
      </c>
      <c r="AW4" s="194">
        <f>'C завтраками| Bed and breakfast'!AW4</f>
        <v>46054</v>
      </c>
      <c r="AX4" s="194">
        <f>'C завтраками| Bed and breakfast'!AX4</f>
        <v>46066</v>
      </c>
      <c r="AY4" s="194">
        <f>'C завтраками| Bed and breakfast'!AY4</f>
        <v>46073</v>
      </c>
      <c r="AZ4" s="194">
        <f>'C завтраками| Bed and breakfast'!AZ4</f>
        <v>46076</v>
      </c>
      <c r="BA4" s="194">
        <f>'C завтраками| Bed and breakfast'!BA4</f>
        <v>46077</v>
      </c>
      <c r="BB4" s="194">
        <f>'C завтраками| Bed and breakfast'!BB4</f>
        <v>46082</v>
      </c>
      <c r="BC4" s="194">
        <f>'C завтраками| Bed and breakfast'!BC4</f>
        <v>46085</v>
      </c>
      <c r="BD4" s="194">
        <f>'C завтраками| Bed and breakfast'!BD4</f>
        <v>46087</v>
      </c>
      <c r="BE4" s="194">
        <f>'C завтраками| Bed and breakfast'!BE4</f>
        <v>46090</v>
      </c>
      <c r="BF4" s="194">
        <f>'C завтраками| Bed and breakfast'!BF4</f>
        <v>46105</v>
      </c>
    </row>
    <row r="5" spans="1:58" s="53" customFormat="1" ht="22.5" customHeight="1" x14ac:dyDescent="0.2">
      <c r="A5" s="98"/>
      <c r="B5" s="194">
        <f>'C завтраками| Bed and breakfast'!B5</f>
        <v>45913</v>
      </c>
      <c r="C5" s="194">
        <f>'C завтраками| Bed and breakfast'!C5</f>
        <v>45915</v>
      </c>
      <c r="D5" s="194">
        <f>'C завтраками| Bed and breakfast'!D5</f>
        <v>45918</v>
      </c>
      <c r="E5" s="194">
        <f>'C завтраками| Bed and breakfast'!E5</f>
        <v>45921</v>
      </c>
      <c r="F5" s="194">
        <f>'C завтраками| Bed and breakfast'!F5</f>
        <v>45923</v>
      </c>
      <c r="G5" s="194">
        <f>'C завтраками| Bed and breakfast'!G5</f>
        <v>45925</v>
      </c>
      <c r="H5" s="194">
        <f>'C завтраками| Bed and breakfast'!H5</f>
        <v>45930</v>
      </c>
      <c r="I5" s="194">
        <f>'C завтраками| Bed and breakfast'!I5</f>
        <v>45932</v>
      </c>
      <c r="J5" s="194">
        <f>'C завтраками| Bed and breakfast'!J5</f>
        <v>45937</v>
      </c>
      <c r="K5" s="194">
        <f>'C завтраками| Bed and breakfast'!K5</f>
        <v>45939</v>
      </c>
      <c r="L5" s="194">
        <f>'C завтраками| Bed and breakfast'!L5</f>
        <v>45941</v>
      </c>
      <c r="M5" s="194">
        <f>'C завтраками| Bed and breakfast'!M5</f>
        <v>45946</v>
      </c>
      <c r="N5" s="194">
        <f>'C завтраками| Bed and breakfast'!N5</f>
        <v>45948</v>
      </c>
      <c r="O5" s="194">
        <f>'C завтраками| Bed and breakfast'!O5</f>
        <v>45952</v>
      </c>
      <c r="P5" s="194">
        <f>'C завтраками| Bed and breakfast'!P5</f>
        <v>45953</v>
      </c>
      <c r="Q5" s="194">
        <f>'C завтраками| Bed and breakfast'!Q5</f>
        <v>45957</v>
      </c>
      <c r="R5" s="194">
        <f>'C завтраками| Bed and breakfast'!R5</f>
        <v>45958</v>
      </c>
      <c r="S5" s="194">
        <f>'C завтраками| Bed and breakfast'!S5</f>
        <v>45960</v>
      </c>
      <c r="T5" s="194">
        <f>'C завтраками| Bed and breakfast'!T5</f>
        <v>45963</v>
      </c>
      <c r="U5" s="194">
        <f>'C завтраками| Bed and breakfast'!U5</f>
        <v>45965</v>
      </c>
      <c r="V5" s="194">
        <f>'C завтраками| Bed and breakfast'!V5</f>
        <v>45967</v>
      </c>
      <c r="W5" s="194">
        <f>'C завтраками| Bed and breakfast'!W5</f>
        <v>45969</v>
      </c>
      <c r="X5" s="194">
        <f>'C завтраками| Bed and breakfast'!X5</f>
        <v>45974</v>
      </c>
      <c r="Y5" s="194">
        <f>'C завтраками| Bed and breakfast'!Y5</f>
        <v>45976</v>
      </c>
      <c r="Z5" s="194">
        <f>'C завтраками| Bed and breakfast'!Z5</f>
        <v>45981</v>
      </c>
      <c r="AA5" s="194">
        <f>'C завтраками| Bed and breakfast'!AA5</f>
        <v>45983</v>
      </c>
      <c r="AB5" s="194">
        <f>'C завтраками| Bed and breakfast'!AB5</f>
        <v>45988</v>
      </c>
      <c r="AC5" s="194">
        <f>'C завтраками| Bed and breakfast'!AC5</f>
        <v>45990</v>
      </c>
      <c r="AD5" s="194">
        <f>'C завтраками| Bed and breakfast'!AD5</f>
        <v>45991</v>
      </c>
      <c r="AE5" s="194">
        <f>'C завтраками| Bed and breakfast'!AE5</f>
        <v>45997</v>
      </c>
      <c r="AF5" s="194">
        <f>'C завтраками| Bed and breakfast'!AF5</f>
        <v>45999</v>
      </c>
      <c r="AG5" s="194">
        <f>'C завтраками| Bed and breakfast'!AG5</f>
        <v>46002</v>
      </c>
      <c r="AH5" s="194">
        <f>'C завтраками| Bed and breakfast'!AH5</f>
        <v>46009</v>
      </c>
      <c r="AI5" s="194">
        <f>'C завтраками| Bed and breakfast'!AI5</f>
        <v>46011</v>
      </c>
      <c r="AJ5" s="194">
        <f>'C завтраками| Bed and breakfast'!AJ5</f>
        <v>46016</v>
      </c>
      <c r="AK5" s="194">
        <f>'C завтраками| Bed and breakfast'!AK5</f>
        <v>46019</v>
      </c>
      <c r="AL5" s="194">
        <f>'C завтраками| Bed and breakfast'!AL5</f>
        <v>46020</v>
      </c>
      <c r="AM5" s="194">
        <f>'C завтраками| Bed and breakfast'!AM5</f>
        <v>46021</v>
      </c>
      <c r="AN5" s="194">
        <f>'C завтраками| Bed and breakfast'!AN5</f>
        <v>46022</v>
      </c>
      <c r="AO5" s="194">
        <f>'C завтраками| Bed and breakfast'!AO5</f>
        <v>46023</v>
      </c>
      <c r="AP5" s="194">
        <f>'C завтраками| Bed and breakfast'!AP5</f>
        <v>46028</v>
      </c>
      <c r="AQ5" s="194">
        <f>'C завтраками| Bed and breakfast'!AQ5</f>
        <v>46029</v>
      </c>
      <c r="AR5" s="194">
        <f>'C завтраками| Bed and breakfast'!AR5</f>
        <v>46030</v>
      </c>
      <c r="AS5" s="194">
        <f>'C завтраками| Bed and breakfast'!AS5</f>
        <v>46032</v>
      </c>
      <c r="AT5" s="194">
        <f>'C завтраками| Bed and breakfast'!AT5</f>
        <v>46044</v>
      </c>
      <c r="AU5" s="194">
        <f>'C завтраками| Bed and breakfast'!AU5</f>
        <v>46051</v>
      </c>
      <c r="AV5" s="194">
        <f>'C завтраками| Bed and breakfast'!AV5</f>
        <v>46053</v>
      </c>
      <c r="AW5" s="194">
        <f>'C завтраками| Bed and breakfast'!AW5</f>
        <v>46065</v>
      </c>
      <c r="AX5" s="194">
        <f>'C завтраками| Bed and breakfast'!AX5</f>
        <v>46072</v>
      </c>
      <c r="AY5" s="194">
        <f>'C завтраками| Bed and breakfast'!AY5</f>
        <v>46075</v>
      </c>
      <c r="AZ5" s="194">
        <f>'C завтраками| Bed and breakfast'!AZ5</f>
        <v>46076</v>
      </c>
      <c r="BA5" s="194">
        <f>'C завтраками| Bed and breakfast'!BA5</f>
        <v>46081</v>
      </c>
      <c r="BB5" s="194">
        <f>'C завтраками| Bed and breakfast'!BB5</f>
        <v>46084</v>
      </c>
      <c r="BC5" s="194">
        <f>'C завтраками| Bed and breakfast'!BC5</f>
        <v>46086</v>
      </c>
      <c r="BD5" s="194">
        <f>'C завтраками| Bed and breakfast'!BD5</f>
        <v>46089</v>
      </c>
      <c r="BE5" s="194">
        <f>'C завтраками| Bed and breakfast'!BE5</f>
        <v>46104</v>
      </c>
      <c r="BF5" s="194">
        <f>'C завтраками| Bed and breakfast'!BF5</f>
        <v>46112</v>
      </c>
    </row>
    <row r="6" spans="1:58" s="53" customFormat="1" x14ac:dyDescent="0.2">
      <c r="A6" s="42" t="s">
        <v>83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8" s="53" customFormat="1" x14ac:dyDescent="0.2">
      <c r="A7" s="88">
        <v>1</v>
      </c>
      <c r="B7" s="8">
        <f>'C завтраками| Bed and breakfast'!B7</f>
        <v>14700</v>
      </c>
      <c r="C7" s="8">
        <f>'C завтраками| Bed and breakfast'!C7</f>
        <v>10900</v>
      </c>
      <c r="D7" s="8">
        <f>'C завтраками| Bed and breakfast'!D7</f>
        <v>15900</v>
      </c>
      <c r="E7" s="8">
        <f>'C завтраками| Bed and breakfast'!E7</f>
        <v>12300</v>
      </c>
      <c r="F7" s="8">
        <f>'C завтраками| Bed and breakfast'!F7</f>
        <v>15900</v>
      </c>
      <c r="G7" s="8">
        <f>'C завтраками| Bed and breakfast'!G7</f>
        <v>16900</v>
      </c>
      <c r="H7" s="8">
        <f>'C завтраками| Bed and breakfast'!H7</f>
        <v>10900</v>
      </c>
      <c r="I7" s="8">
        <f>'C завтраками| Bed and breakfast'!I7</f>
        <v>11500</v>
      </c>
      <c r="J7" s="8">
        <f>'C завтраками| Bed and breakfast'!J7</f>
        <v>12900</v>
      </c>
      <c r="K7" s="8">
        <f>'C завтраками| Bed and breakfast'!K7</f>
        <v>11500</v>
      </c>
      <c r="L7" s="8">
        <f>'C завтраками| Bed and breakfast'!L7</f>
        <v>11500</v>
      </c>
      <c r="M7" s="8">
        <f>'C завтраками| Bed and breakfast'!M7</f>
        <v>10300</v>
      </c>
      <c r="N7" s="8">
        <f>'C завтраками| Bed and breakfast'!N7</f>
        <v>10300</v>
      </c>
      <c r="O7" s="8">
        <f>'C завтраками| Bed and breakfast'!O7</f>
        <v>10300</v>
      </c>
      <c r="P7" s="8">
        <f>'C завтраками| Bed and breakfast'!P7</f>
        <v>10300</v>
      </c>
      <c r="Q7" s="8">
        <f>'C завтраками| Bed and breakfast'!Q7</f>
        <v>12200</v>
      </c>
      <c r="R7" s="8">
        <f>'C завтраками| Bed and breakfast'!R7</f>
        <v>11500</v>
      </c>
      <c r="S7" s="8">
        <f>'C завтраками| Bed and breakfast'!S7</f>
        <v>11500</v>
      </c>
      <c r="T7" s="8">
        <f>'C завтраками| Bed and breakfast'!T7</f>
        <v>12200</v>
      </c>
      <c r="U7" s="8">
        <f>'C завтраками| Bed and breakfast'!U7</f>
        <v>9600</v>
      </c>
      <c r="V7" s="8">
        <f>'C завтраками| Bed and breakfast'!V7</f>
        <v>8900</v>
      </c>
      <c r="W7" s="8">
        <f>'C завтраками| Bed and breakfast'!W7</f>
        <v>9600</v>
      </c>
      <c r="X7" s="8">
        <f>'C завтраками| Bed and breakfast'!X7</f>
        <v>8900</v>
      </c>
      <c r="Y7" s="8">
        <f>'C завтраками| Bed and breakfast'!Y7</f>
        <v>9600</v>
      </c>
      <c r="Z7" s="8">
        <f>'C завтраками| Bed and breakfast'!Z7</f>
        <v>8900</v>
      </c>
      <c r="AA7" s="8">
        <f>'C завтраками| Bed and breakfast'!AA7</f>
        <v>9600</v>
      </c>
      <c r="AB7" s="8">
        <f>'C завтраками| Bed and breakfast'!AB7</f>
        <v>8900</v>
      </c>
      <c r="AC7" s="8">
        <f>'C завтраками| Bed and breakfast'!AC7</f>
        <v>9600</v>
      </c>
      <c r="AD7" s="8">
        <f>'C завтраками| Bed and breakfast'!AD7</f>
        <v>8900</v>
      </c>
      <c r="AE7" s="8">
        <f>'C завтраками| Bed and breakfast'!AE7</f>
        <v>9600</v>
      </c>
      <c r="AF7" s="8">
        <f>'C завтраками| Bed and breakfast'!AF7</f>
        <v>10500</v>
      </c>
      <c r="AG7" s="8">
        <f>'C завтраками| Bed and breakfast'!AG7</f>
        <v>9600</v>
      </c>
      <c r="AH7" s="8">
        <f>'C завтраками| Bed and breakfast'!AH7</f>
        <v>11000</v>
      </c>
      <c r="AI7" s="8">
        <f>'C завтраками| Bed and breakfast'!AI7</f>
        <v>12600</v>
      </c>
      <c r="AJ7" s="8">
        <f>'C завтраками| Bed and breakfast'!AJ7</f>
        <v>11000</v>
      </c>
      <c r="AK7" s="8">
        <f>'C завтраками| Bed and breakfast'!AK7</f>
        <v>17400</v>
      </c>
      <c r="AL7" s="8">
        <f>'C завтраками| Bed and breakfast'!AL7</f>
        <v>25250</v>
      </c>
      <c r="AM7" s="8">
        <f>'C завтраками| Bed and breakfast'!AM7</f>
        <v>27750</v>
      </c>
      <c r="AN7" s="8">
        <f>'C завтраками| Bed and breakfast'!AN7</f>
        <v>37250</v>
      </c>
      <c r="AO7" s="8">
        <f>'C завтраками| Bed and breakfast'!AO7</f>
        <v>37250</v>
      </c>
      <c r="AP7" s="8">
        <f>'C завтраками| Bed and breakfast'!AP7</f>
        <v>40750</v>
      </c>
      <c r="AQ7" s="8">
        <f>'C завтраками| Bed and breakfast'!AQ7</f>
        <v>30250</v>
      </c>
      <c r="AR7" s="8">
        <f>'C завтраками| Bed and breakfast'!AR7</f>
        <v>27750</v>
      </c>
      <c r="AS7" s="8">
        <f>'C завтраками| Bed and breakfast'!AS7</f>
        <v>21950</v>
      </c>
      <c r="AT7" s="8">
        <f>'C завтраками| Bed and breakfast'!AT7</f>
        <v>19950</v>
      </c>
      <c r="AU7" s="8">
        <f>'C завтраками| Bed and breakfast'!AU7</f>
        <v>23950</v>
      </c>
      <c r="AV7" s="8">
        <f>'C завтраками| Bed and breakfast'!AV7</f>
        <v>25950</v>
      </c>
      <c r="AW7" s="8">
        <f>'C завтраками| Bed and breakfast'!AW7</f>
        <v>24950</v>
      </c>
      <c r="AX7" s="8">
        <f>'C завтраками| Bed and breakfast'!AX7</f>
        <v>26950</v>
      </c>
      <c r="AY7" s="8">
        <f>'C завтраками| Bed and breakfast'!AY7</f>
        <v>30950</v>
      </c>
      <c r="AZ7" s="8">
        <f>'C завтраками| Bed and breakfast'!AZ7</f>
        <v>28950</v>
      </c>
      <c r="BA7" s="8">
        <f>'C завтраками| Bed and breakfast'!BA7</f>
        <v>24950</v>
      </c>
      <c r="BB7" s="8">
        <f>'C завтраками| Bed and breakfast'!BB7</f>
        <v>23450</v>
      </c>
      <c r="BC7" s="8">
        <f>'C завтраками| Bed and breakfast'!BC7</f>
        <v>21950</v>
      </c>
      <c r="BD7" s="8">
        <f>'C завтраками| Bed and breakfast'!BD7</f>
        <v>23450</v>
      </c>
      <c r="BE7" s="8">
        <f>'C завтраками| Bed and breakfast'!BE7</f>
        <v>18450</v>
      </c>
      <c r="BF7" s="8">
        <f>'C завтраками| Bed and breakfast'!BF7</f>
        <v>16950</v>
      </c>
    </row>
    <row r="8" spans="1:58" s="53" customFormat="1" x14ac:dyDescent="0.2">
      <c r="A8" s="88">
        <v>2</v>
      </c>
      <c r="B8" s="8">
        <f>'C завтраками| Bed and breakfast'!B8</f>
        <v>16400</v>
      </c>
      <c r="C8" s="8">
        <f>'C завтраками| Bed and breakfast'!C8</f>
        <v>12600</v>
      </c>
      <c r="D8" s="8">
        <f>'C завтраками| Bed and breakfast'!D8</f>
        <v>17600</v>
      </c>
      <c r="E8" s="8">
        <f>'C завтраками| Bed and breakfast'!E8</f>
        <v>14000</v>
      </c>
      <c r="F8" s="8">
        <f>'C завтраками| Bed and breakfast'!F8</f>
        <v>17600</v>
      </c>
      <c r="G8" s="8">
        <f>'C завтраками| Bed and breakfast'!G8</f>
        <v>18600</v>
      </c>
      <c r="H8" s="8">
        <f>'C завтраками| Bed and breakfast'!H8</f>
        <v>12600</v>
      </c>
      <c r="I8" s="8">
        <f>'C завтраками| Bed and breakfast'!I8</f>
        <v>13200</v>
      </c>
      <c r="J8" s="8">
        <f>'C завтраками| Bed and breakfast'!J8</f>
        <v>14600</v>
      </c>
      <c r="K8" s="8">
        <f>'C завтраками| Bed and breakfast'!K8</f>
        <v>13200</v>
      </c>
      <c r="L8" s="8">
        <f>'C завтраками| Bed and breakfast'!L8</f>
        <v>13200</v>
      </c>
      <c r="M8" s="8">
        <f>'C завтраками| Bed and breakfast'!M8</f>
        <v>12000</v>
      </c>
      <c r="N8" s="8">
        <f>'C завтраками| Bed and breakfast'!N8</f>
        <v>12000</v>
      </c>
      <c r="O8" s="8">
        <f>'C завтраками| Bed and breakfast'!O8</f>
        <v>12000</v>
      </c>
      <c r="P8" s="8">
        <f>'C завтраками| Bed and breakfast'!P8</f>
        <v>12000</v>
      </c>
      <c r="Q8" s="8">
        <f>'C завтраками| Bed and breakfast'!Q8</f>
        <v>13900</v>
      </c>
      <c r="R8" s="8">
        <f>'C завтраками| Bed and breakfast'!R8</f>
        <v>13200</v>
      </c>
      <c r="S8" s="8">
        <f>'C завтраками| Bed and breakfast'!S8</f>
        <v>13200</v>
      </c>
      <c r="T8" s="8">
        <f>'C завтраками| Bed and breakfast'!T8</f>
        <v>13900</v>
      </c>
      <c r="U8" s="8">
        <f>'C завтраками| Bed and breakfast'!U8</f>
        <v>11300</v>
      </c>
      <c r="V8" s="8">
        <f>'C завтраками| Bed and breakfast'!V8</f>
        <v>10600</v>
      </c>
      <c r="W8" s="8">
        <f>'C завтраками| Bed and breakfast'!W8</f>
        <v>11300</v>
      </c>
      <c r="X8" s="8">
        <f>'C завтраками| Bed and breakfast'!X8</f>
        <v>10600</v>
      </c>
      <c r="Y8" s="8">
        <f>'C завтраками| Bed and breakfast'!Y8</f>
        <v>11300</v>
      </c>
      <c r="Z8" s="8">
        <f>'C завтраками| Bed and breakfast'!Z8</f>
        <v>10600</v>
      </c>
      <c r="AA8" s="8">
        <f>'C завтраками| Bed and breakfast'!AA8</f>
        <v>11300</v>
      </c>
      <c r="AB8" s="8">
        <f>'C завтраками| Bed and breakfast'!AB8</f>
        <v>10600</v>
      </c>
      <c r="AC8" s="8">
        <f>'C завтраками| Bed and breakfast'!AC8</f>
        <v>11300</v>
      </c>
      <c r="AD8" s="8">
        <f>'C завтраками| Bed and breakfast'!AD8</f>
        <v>10600</v>
      </c>
      <c r="AE8" s="8">
        <f>'C завтраками| Bed and breakfast'!AE8</f>
        <v>11300</v>
      </c>
      <c r="AF8" s="8">
        <f>'C завтраками| Bed and breakfast'!AF8</f>
        <v>12200</v>
      </c>
      <c r="AG8" s="8">
        <f>'C завтраками| Bed and breakfast'!AG8</f>
        <v>11300</v>
      </c>
      <c r="AH8" s="8">
        <f>'C завтраками| Bed and breakfast'!AH8</f>
        <v>12700</v>
      </c>
      <c r="AI8" s="8">
        <f>'C завтраками| Bed and breakfast'!AI8</f>
        <v>14300</v>
      </c>
      <c r="AJ8" s="8">
        <f>'C завтраками| Bed and breakfast'!AJ8</f>
        <v>12700</v>
      </c>
      <c r="AK8" s="8">
        <f>'C завтраками| Bed and breakfast'!AK8</f>
        <v>19100</v>
      </c>
      <c r="AL8" s="8">
        <f>'C завтраками| Bed and breakfast'!AL8</f>
        <v>27500</v>
      </c>
      <c r="AM8" s="8">
        <f>'C завтраками| Bed and breakfast'!AM8</f>
        <v>30000</v>
      </c>
      <c r="AN8" s="8">
        <f>'C завтраками| Bed and breakfast'!AN8</f>
        <v>39500</v>
      </c>
      <c r="AO8" s="8">
        <f>'C завтраками| Bed and breakfast'!AO8</f>
        <v>39500</v>
      </c>
      <c r="AP8" s="8">
        <f>'C завтраками| Bed and breakfast'!AP8</f>
        <v>43000</v>
      </c>
      <c r="AQ8" s="8">
        <f>'C завтраками| Bed and breakfast'!AQ8</f>
        <v>32500</v>
      </c>
      <c r="AR8" s="8">
        <f>'C завтраками| Bed and breakfast'!AR8</f>
        <v>30000</v>
      </c>
      <c r="AS8" s="8">
        <f>'C завтраками| Bed and breakfast'!AS8</f>
        <v>23900</v>
      </c>
      <c r="AT8" s="8">
        <f>'C завтраками| Bed and breakfast'!AT8</f>
        <v>21900</v>
      </c>
      <c r="AU8" s="8">
        <f>'C завтраками| Bed and breakfast'!AU8</f>
        <v>25900</v>
      </c>
      <c r="AV8" s="8">
        <f>'C завтраками| Bed and breakfast'!AV8</f>
        <v>27900</v>
      </c>
      <c r="AW8" s="8">
        <f>'C завтраками| Bed and breakfast'!AW8</f>
        <v>26900</v>
      </c>
      <c r="AX8" s="8">
        <f>'C завтраками| Bed and breakfast'!AX8</f>
        <v>28900</v>
      </c>
      <c r="AY8" s="8">
        <f>'C завтраками| Bed and breakfast'!AY8</f>
        <v>32900</v>
      </c>
      <c r="AZ8" s="8">
        <f>'C завтраками| Bed and breakfast'!AZ8</f>
        <v>30900</v>
      </c>
      <c r="BA8" s="8">
        <f>'C завтраками| Bed and breakfast'!BA8</f>
        <v>26900</v>
      </c>
      <c r="BB8" s="8">
        <f>'C завтраками| Bed and breakfast'!BB8</f>
        <v>25400</v>
      </c>
      <c r="BC8" s="8">
        <f>'C завтраками| Bed and breakfast'!BC8</f>
        <v>23900</v>
      </c>
      <c r="BD8" s="8">
        <f>'C завтраками| Bed and breakfast'!BD8</f>
        <v>25400</v>
      </c>
      <c r="BE8" s="8">
        <f>'C завтраками| Bed and breakfast'!BE8</f>
        <v>20400</v>
      </c>
      <c r="BF8" s="8">
        <f>'C завтраками| Bed and breakfast'!BF8</f>
        <v>18900</v>
      </c>
    </row>
    <row r="9" spans="1:58"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s="53" customFormat="1" x14ac:dyDescent="0.2">
      <c r="A10" s="180">
        <v>1</v>
      </c>
      <c r="B10" s="8">
        <f>'C завтраками| Bed and breakfast'!B10</f>
        <v>16700</v>
      </c>
      <c r="C10" s="8">
        <f>'C завтраками| Bed and breakfast'!C10</f>
        <v>12900</v>
      </c>
      <c r="D10" s="8">
        <f>'C завтраками| Bed and breakfast'!D10</f>
        <v>17900</v>
      </c>
      <c r="E10" s="8">
        <f>'C завтраками| Bed and breakfast'!E10</f>
        <v>14300</v>
      </c>
      <c r="F10" s="8">
        <f>'C завтраками| Bed and breakfast'!F10</f>
        <v>17900</v>
      </c>
      <c r="G10" s="8">
        <f>'C завтраками| Bed and breakfast'!G10</f>
        <v>18900</v>
      </c>
      <c r="H10" s="8">
        <f>'C завтраками| Bed and breakfast'!H10</f>
        <v>12900</v>
      </c>
      <c r="I10" s="8">
        <f>'C завтраками| Bed and breakfast'!I10</f>
        <v>12500</v>
      </c>
      <c r="J10" s="8">
        <f>'C завтраками| Bed and breakfast'!J10</f>
        <v>13900</v>
      </c>
      <c r="K10" s="8">
        <f>'C завтраками| Bed and breakfast'!K10</f>
        <v>12500</v>
      </c>
      <c r="L10" s="8">
        <f>'C завтраками| Bed and breakfast'!L10</f>
        <v>12500</v>
      </c>
      <c r="M10" s="8">
        <f>'C завтраками| Bed and breakfast'!M10</f>
        <v>11300</v>
      </c>
      <c r="N10" s="8">
        <f>'C завтраками| Bed and breakfast'!N10</f>
        <v>11300</v>
      </c>
      <c r="O10" s="8">
        <f>'C завтраками| Bed and breakfast'!O10</f>
        <v>11300</v>
      </c>
      <c r="P10" s="8">
        <f>'C завтраками| Bed and breakfast'!P10</f>
        <v>11300</v>
      </c>
      <c r="Q10" s="8">
        <f>'C завтраками| Bed and breakfast'!Q10</f>
        <v>13200</v>
      </c>
      <c r="R10" s="8">
        <f>'C завтраками| Bed and breakfast'!R10</f>
        <v>12500</v>
      </c>
      <c r="S10" s="8">
        <f>'C завтраками| Bed and breakfast'!S10</f>
        <v>12500</v>
      </c>
      <c r="T10" s="8">
        <f>'C завтраками| Bed and breakfast'!T10</f>
        <v>13200</v>
      </c>
      <c r="U10" s="8">
        <f>'C завтраками| Bed and breakfast'!U10</f>
        <v>10600</v>
      </c>
      <c r="V10" s="8">
        <f>'C завтраками| Bed and breakfast'!V10</f>
        <v>9900</v>
      </c>
      <c r="W10" s="8">
        <f>'C завтраками| Bed and breakfast'!W10</f>
        <v>10600</v>
      </c>
      <c r="X10" s="8">
        <f>'C завтраками| Bed and breakfast'!X10</f>
        <v>9900</v>
      </c>
      <c r="Y10" s="8">
        <f>'C завтраками| Bed and breakfast'!Y10</f>
        <v>10600</v>
      </c>
      <c r="Z10" s="8">
        <f>'C завтраками| Bed and breakfast'!Z10</f>
        <v>9900</v>
      </c>
      <c r="AA10" s="8">
        <f>'C завтраками| Bed and breakfast'!AA10</f>
        <v>10600</v>
      </c>
      <c r="AB10" s="8">
        <f>'C завтраками| Bed and breakfast'!AB10</f>
        <v>9900</v>
      </c>
      <c r="AC10" s="8">
        <f>'C завтраками| Bed and breakfast'!AC10</f>
        <v>10600</v>
      </c>
      <c r="AD10" s="8">
        <f>'C завтраками| Bed and breakfast'!AD10</f>
        <v>9900</v>
      </c>
      <c r="AE10" s="8">
        <f>'C завтраками| Bed and breakfast'!AE10</f>
        <v>10600</v>
      </c>
      <c r="AF10" s="8">
        <f>'C завтраками| Bed and breakfast'!AF10</f>
        <v>11500</v>
      </c>
      <c r="AG10" s="8">
        <f>'C завтраками| Bed and breakfast'!AG10</f>
        <v>10600</v>
      </c>
      <c r="AH10" s="8">
        <f>'C завтраками| Bed and breakfast'!AH10</f>
        <v>12000</v>
      </c>
      <c r="AI10" s="8">
        <f>'C завтраками| Bed and breakfast'!AI10</f>
        <v>13600</v>
      </c>
      <c r="AJ10" s="8">
        <f>'C завтраками| Bed and breakfast'!AJ10</f>
        <v>12000</v>
      </c>
      <c r="AK10" s="8">
        <f>'C завтраками| Bed and breakfast'!AK10</f>
        <v>18400</v>
      </c>
      <c r="AL10" s="8">
        <f>'C завтраками| Bed and breakfast'!AL10</f>
        <v>27250</v>
      </c>
      <c r="AM10" s="8">
        <f>'C завтраками| Bed and breakfast'!AM10</f>
        <v>29750</v>
      </c>
      <c r="AN10" s="8">
        <f>'C завтраками| Bed and breakfast'!AN10</f>
        <v>39250</v>
      </c>
      <c r="AO10" s="8">
        <f>'C завтраками| Bed and breakfast'!AO10</f>
        <v>39250</v>
      </c>
      <c r="AP10" s="8">
        <f>'C завтраками| Bed and breakfast'!AP10</f>
        <v>42750</v>
      </c>
      <c r="AQ10" s="8">
        <f>'C завтраками| Bed and breakfast'!AQ10</f>
        <v>32250</v>
      </c>
      <c r="AR10" s="8">
        <f>'C завтраками| Bed and breakfast'!AR10</f>
        <v>29750</v>
      </c>
      <c r="AS10" s="8">
        <f>'C завтраками| Bed and breakfast'!AS10</f>
        <v>23950</v>
      </c>
      <c r="AT10" s="8">
        <f>'C завтраками| Bed and breakfast'!AT10</f>
        <v>21950</v>
      </c>
      <c r="AU10" s="8">
        <f>'C завтраками| Bed and breakfast'!AU10</f>
        <v>25950</v>
      </c>
      <c r="AV10" s="8">
        <f>'C завтраками| Bed and breakfast'!AV10</f>
        <v>27950</v>
      </c>
      <c r="AW10" s="8">
        <f>'C завтраками| Bed and breakfast'!AW10</f>
        <v>26950</v>
      </c>
      <c r="AX10" s="8">
        <f>'C завтраками| Bed and breakfast'!AX10</f>
        <v>28950</v>
      </c>
      <c r="AY10" s="8">
        <f>'C завтраками| Bed and breakfast'!AY10</f>
        <v>32950</v>
      </c>
      <c r="AZ10" s="8">
        <f>'C завтраками| Bed and breakfast'!AZ10</f>
        <v>30950</v>
      </c>
      <c r="BA10" s="8">
        <f>'C завтраками| Bed and breakfast'!BA10</f>
        <v>26950</v>
      </c>
      <c r="BB10" s="8">
        <f>'C завтраками| Bed and breakfast'!BB10</f>
        <v>25450</v>
      </c>
      <c r="BC10" s="8">
        <f>'C завтраками| Bed and breakfast'!BC10</f>
        <v>23950</v>
      </c>
      <c r="BD10" s="8">
        <f>'C завтраками| Bed and breakfast'!BD10</f>
        <v>25450</v>
      </c>
      <c r="BE10" s="8">
        <f>'C завтраками| Bed and breakfast'!BE10</f>
        <v>20450</v>
      </c>
      <c r="BF10" s="8">
        <f>'C завтраками| Bed and breakfast'!BF10</f>
        <v>18950</v>
      </c>
    </row>
    <row r="11" spans="1:58" s="53" customFormat="1" x14ac:dyDescent="0.2">
      <c r="A11" s="180">
        <v>2</v>
      </c>
      <c r="B11" s="8">
        <f>'C завтраками| Bed and breakfast'!B11</f>
        <v>18400</v>
      </c>
      <c r="C11" s="8">
        <f>'C завтраками| Bed and breakfast'!C11</f>
        <v>14600</v>
      </c>
      <c r="D11" s="8">
        <f>'C завтраками| Bed and breakfast'!D11</f>
        <v>19600</v>
      </c>
      <c r="E11" s="8">
        <f>'C завтраками| Bed and breakfast'!E11</f>
        <v>16000</v>
      </c>
      <c r="F11" s="8">
        <f>'C завтраками| Bed and breakfast'!F11</f>
        <v>19600</v>
      </c>
      <c r="G11" s="8">
        <f>'C завтраками| Bed and breakfast'!G11</f>
        <v>20600</v>
      </c>
      <c r="H11" s="8">
        <f>'C завтраками| Bed and breakfast'!H11</f>
        <v>14600</v>
      </c>
      <c r="I11" s="8">
        <f>'C завтраками| Bed and breakfast'!I11</f>
        <v>14200</v>
      </c>
      <c r="J11" s="8">
        <f>'C завтраками| Bed and breakfast'!J11</f>
        <v>15600</v>
      </c>
      <c r="K11" s="8">
        <f>'C завтраками| Bed and breakfast'!K11</f>
        <v>14200</v>
      </c>
      <c r="L11" s="8">
        <f>'C завтраками| Bed and breakfast'!L11</f>
        <v>14200</v>
      </c>
      <c r="M11" s="8">
        <f>'C завтраками| Bed and breakfast'!M11</f>
        <v>13000</v>
      </c>
      <c r="N11" s="8">
        <f>'C завтраками| Bed and breakfast'!N11</f>
        <v>13000</v>
      </c>
      <c r="O11" s="8">
        <f>'C завтраками| Bed and breakfast'!O11</f>
        <v>13000</v>
      </c>
      <c r="P11" s="8">
        <f>'C завтраками| Bed and breakfast'!P11</f>
        <v>13000</v>
      </c>
      <c r="Q11" s="8">
        <f>'C завтраками| Bed and breakfast'!Q11</f>
        <v>14900</v>
      </c>
      <c r="R11" s="8">
        <f>'C завтраками| Bed and breakfast'!R11</f>
        <v>14200</v>
      </c>
      <c r="S11" s="8">
        <f>'C завтраками| Bed and breakfast'!S11</f>
        <v>14200</v>
      </c>
      <c r="T11" s="8">
        <f>'C завтраками| Bed and breakfast'!T11</f>
        <v>14900</v>
      </c>
      <c r="U11" s="8">
        <f>'C завтраками| Bed and breakfast'!U11</f>
        <v>12300</v>
      </c>
      <c r="V11" s="8">
        <f>'C завтраками| Bed and breakfast'!V11</f>
        <v>11600</v>
      </c>
      <c r="W11" s="8">
        <f>'C завтраками| Bed and breakfast'!W11</f>
        <v>12300</v>
      </c>
      <c r="X11" s="8">
        <f>'C завтраками| Bed and breakfast'!X11</f>
        <v>11600</v>
      </c>
      <c r="Y11" s="8">
        <f>'C завтраками| Bed and breakfast'!Y11</f>
        <v>12300</v>
      </c>
      <c r="Z11" s="8">
        <f>'C завтраками| Bed and breakfast'!Z11</f>
        <v>11600</v>
      </c>
      <c r="AA11" s="8">
        <f>'C завтраками| Bed and breakfast'!AA11</f>
        <v>12300</v>
      </c>
      <c r="AB11" s="8">
        <f>'C завтраками| Bed and breakfast'!AB11</f>
        <v>11600</v>
      </c>
      <c r="AC11" s="8">
        <f>'C завтраками| Bed and breakfast'!AC11</f>
        <v>12300</v>
      </c>
      <c r="AD11" s="8">
        <f>'C завтраками| Bed and breakfast'!AD11</f>
        <v>11600</v>
      </c>
      <c r="AE11" s="8">
        <f>'C завтраками| Bed and breakfast'!AE11</f>
        <v>12300</v>
      </c>
      <c r="AF11" s="8">
        <f>'C завтраками| Bed and breakfast'!AF11</f>
        <v>13200</v>
      </c>
      <c r="AG11" s="8">
        <f>'C завтраками| Bed and breakfast'!AG11</f>
        <v>12300</v>
      </c>
      <c r="AH11" s="8">
        <f>'C завтраками| Bed and breakfast'!AH11</f>
        <v>13700</v>
      </c>
      <c r="AI11" s="8">
        <f>'C завтраками| Bed and breakfast'!AI11</f>
        <v>15300</v>
      </c>
      <c r="AJ11" s="8">
        <f>'C завтраками| Bed and breakfast'!AJ11</f>
        <v>13700</v>
      </c>
      <c r="AK11" s="8">
        <f>'C завтраками| Bed and breakfast'!AK11</f>
        <v>20100</v>
      </c>
      <c r="AL11" s="8">
        <f>'C завтраками| Bed and breakfast'!AL11</f>
        <v>29500</v>
      </c>
      <c r="AM11" s="8">
        <f>'C завтраками| Bed and breakfast'!AM11</f>
        <v>32000</v>
      </c>
      <c r="AN11" s="8">
        <f>'C завтраками| Bed and breakfast'!AN11</f>
        <v>41500</v>
      </c>
      <c r="AO11" s="8">
        <f>'C завтраками| Bed and breakfast'!AO11</f>
        <v>41500</v>
      </c>
      <c r="AP11" s="8">
        <f>'C завтраками| Bed and breakfast'!AP11</f>
        <v>45000</v>
      </c>
      <c r="AQ11" s="8">
        <f>'C завтраками| Bed and breakfast'!AQ11</f>
        <v>34500</v>
      </c>
      <c r="AR11" s="8">
        <f>'C завтраками| Bed and breakfast'!AR11</f>
        <v>32000</v>
      </c>
      <c r="AS11" s="8">
        <f>'C завтраками| Bed and breakfast'!AS11</f>
        <v>25900</v>
      </c>
      <c r="AT11" s="8">
        <f>'C завтраками| Bed and breakfast'!AT11</f>
        <v>23900</v>
      </c>
      <c r="AU11" s="8">
        <f>'C завтраками| Bed and breakfast'!AU11</f>
        <v>27900</v>
      </c>
      <c r="AV11" s="8">
        <f>'C завтраками| Bed and breakfast'!AV11</f>
        <v>29900</v>
      </c>
      <c r="AW11" s="8">
        <f>'C завтраками| Bed and breakfast'!AW11</f>
        <v>28900</v>
      </c>
      <c r="AX11" s="8">
        <f>'C завтраками| Bed and breakfast'!AX11</f>
        <v>30900</v>
      </c>
      <c r="AY11" s="8">
        <f>'C завтраками| Bed and breakfast'!AY11</f>
        <v>34900</v>
      </c>
      <c r="AZ11" s="8">
        <f>'C завтраками| Bed and breakfast'!AZ11</f>
        <v>32900</v>
      </c>
      <c r="BA11" s="8">
        <f>'C завтраками| Bed and breakfast'!BA11</f>
        <v>28900</v>
      </c>
      <c r="BB11" s="8">
        <f>'C завтраками| Bed and breakfast'!BB11</f>
        <v>27400</v>
      </c>
      <c r="BC11" s="8">
        <f>'C завтраками| Bed and breakfast'!BC11</f>
        <v>25900</v>
      </c>
      <c r="BD11" s="8">
        <f>'C завтраками| Bed and breakfast'!BD11</f>
        <v>27400</v>
      </c>
      <c r="BE11" s="8">
        <f>'C завтраками| Bed and breakfast'!BE11</f>
        <v>22400</v>
      </c>
      <c r="BF11" s="8">
        <f>'C завтраками| Bed and breakfast'!BF11</f>
        <v>20900</v>
      </c>
    </row>
    <row r="12" spans="1:58"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s="53" customFormat="1" x14ac:dyDescent="0.2">
      <c r="A13" s="88">
        <f>A7</f>
        <v>1</v>
      </c>
      <c r="B13" s="8">
        <f>'C завтраками| Bed and breakfast'!B13</f>
        <v>17700</v>
      </c>
      <c r="C13" s="8">
        <f>'C завтраками| Bed and breakfast'!C13</f>
        <v>13900</v>
      </c>
      <c r="D13" s="8">
        <f>'C завтраками| Bed and breakfast'!D13</f>
        <v>18900</v>
      </c>
      <c r="E13" s="8">
        <f>'C завтраками| Bed and breakfast'!E13</f>
        <v>15300</v>
      </c>
      <c r="F13" s="8">
        <f>'C завтраками| Bed and breakfast'!F13</f>
        <v>18900</v>
      </c>
      <c r="G13" s="8">
        <f>'C завтраками| Bed and breakfast'!G13</f>
        <v>19900</v>
      </c>
      <c r="H13" s="8">
        <f>'C завтраками| Bed and breakfast'!H13</f>
        <v>13900</v>
      </c>
      <c r="I13" s="8">
        <f>'C завтраками| Bed and breakfast'!I13</f>
        <v>13500</v>
      </c>
      <c r="J13" s="8">
        <f>'C завтраками| Bed and breakfast'!J13</f>
        <v>14900</v>
      </c>
      <c r="K13" s="8">
        <f>'C завтраками| Bed and breakfast'!K13</f>
        <v>13500</v>
      </c>
      <c r="L13" s="8">
        <f>'C завтраками| Bed and breakfast'!L13</f>
        <v>13500</v>
      </c>
      <c r="M13" s="8">
        <f>'C завтраками| Bed and breakfast'!M13</f>
        <v>12300</v>
      </c>
      <c r="N13" s="8">
        <f>'C завтраками| Bed and breakfast'!N13</f>
        <v>12300</v>
      </c>
      <c r="O13" s="8">
        <f>'C завтраками| Bed and breakfast'!O13</f>
        <v>12300</v>
      </c>
      <c r="P13" s="8">
        <f>'C завтраками| Bed and breakfast'!P13</f>
        <v>12300</v>
      </c>
      <c r="Q13" s="8">
        <f>'C завтраками| Bed and breakfast'!Q13</f>
        <v>14200</v>
      </c>
      <c r="R13" s="8">
        <f>'C завтраками| Bed and breakfast'!R13</f>
        <v>13500</v>
      </c>
      <c r="S13" s="8">
        <f>'C завтраками| Bed and breakfast'!S13</f>
        <v>13500</v>
      </c>
      <c r="T13" s="8">
        <f>'C завтраками| Bed and breakfast'!T13</f>
        <v>14200</v>
      </c>
      <c r="U13" s="8">
        <f>'C завтраками| Bed and breakfast'!U13</f>
        <v>11600</v>
      </c>
      <c r="V13" s="8">
        <f>'C завтраками| Bed and breakfast'!V13</f>
        <v>10900</v>
      </c>
      <c r="W13" s="8">
        <f>'C завтраками| Bed and breakfast'!W13</f>
        <v>11600</v>
      </c>
      <c r="X13" s="8">
        <f>'C завтраками| Bed and breakfast'!X13</f>
        <v>10900</v>
      </c>
      <c r="Y13" s="8">
        <f>'C завтраками| Bed and breakfast'!Y13</f>
        <v>11600</v>
      </c>
      <c r="Z13" s="8">
        <f>'C завтраками| Bed and breakfast'!Z13</f>
        <v>10900</v>
      </c>
      <c r="AA13" s="8">
        <f>'C завтраками| Bed and breakfast'!AA13</f>
        <v>11600</v>
      </c>
      <c r="AB13" s="8">
        <f>'C завтраками| Bed and breakfast'!AB13</f>
        <v>10900</v>
      </c>
      <c r="AC13" s="8">
        <f>'C завтраками| Bed and breakfast'!AC13</f>
        <v>11600</v>
      </c>
      <c r="AD13" s="8">
        <f>'C завтраками| Bed and breakfast'!AD13</f>
        <v>10900</v>
      </c>
      <c r="AE13" s="8">
        <f>'C завтраками| Bed and breakfast'!AE13</f>
        <v>11600</v>
      </c>
      <c r="AF13" s="8">
        <f>'C завтраками| Bed and breakfast'!AF13</f>
        <v>12500</v>
      </c>
      <c r="AG13" s="8">
        <f>'C завтраками| Bed and breakfast'!AG13</f>
        <v>11600</v>
      </c>
      <c r="AH13" s="8">
        <f>'C завтраками| Bed and breakfast'!AH13</f>
        <v>13000</v>
      </c>
      <c r="AI13" s="8">
        <f>'C завтраками| Bed and breakfast'!AI13</f>
        <v>14600</v>
      </c>
      <c r="AJ13" s="8">
        <f>'C завтраками| Bed and breakfast'!AJ13</f>
        <v>13000</v>
      </c>
      <c r="AK13" s="8">
        <f>'C завтраками| Bed and breakfast'!AK13</f>
        <v>19400</v>
      </c>
      <c r="AL13" s="8">
        <f>'C завтраками| Bed and breakfast'!AL13</f>
        <v>28250</v>
      </c>
      <c r="AM13" s="8">
        <f>'C завтраками| Bed and breakfast'!AM13</f>
        <v>30750</v>
      </c>
      <c r="AN13" s="8">
        <f>'C завтраками| Bed and breakfast'!AN13</f>
        <v>40250</v>
      </c>
      <c r="AO13" s="8">
        <f>'C завтраками| Bed and breakfast'!AO13</f>
        <v>40250</v>
      </c>
      <c r="AP13" s="8">
        <f>'C завтраками| Bed and breakfast'!AP13</f>
        <v>43750</v>
      </c>
      <c r="AQ13" s="8">
        <f>'C завтраками| Bed and breakfast'!AQ13</f>
        <v>33250</v>
      </c>
      <c r="AR13" s="8">
        <f>'C завтраками| Bed and breakfast'!AR13</f>
        <v>30750</v>
      </c>
      <c r="AS13" s="8">
        <f>'C завтраками| Bed and breakfast'!AS13</f>
        <v>24950</v>
      </c>
      <c r="AT13" s="8">
        <f>'C завтраками| Bed and breakfast'!AT13</f>
        <v>22950</v>
      </c>
      <c r="AU13" s="8">
        <f>'C завтраками| Bed and breakfast'!AU13</f>
        <v>26950</v>
      </c>
      <c r="AV13" s="8">
        <f>'C завтраками| Bed and breakfast'!AV13</f>
        <v>28950</v>
      </c>
      <c r="AW13" s="8">
        <f>'C завтраками| Bed and breakfast'!AW13</f>
        <v>27950</v>
      </c>
      <c r="AX13" s="8">
        <f>'C завтраками| Bed and breakfast'!AX13</f>
        <v>29950</v>
      </c>
      <c r="AY13" s="8">
        <f>'C завтраками| Bed and breakfast'!AY13</f>
        <v>33950</v>
      </c>
      <c r="AZ13" s="8">
        <f>'C завтраками| Bed and breakfast'!AZ13</f>
        <v>31950</v>
      </c>
      <c r="BA13" s="8">
        <f>'C завтраками| Bed and breakfast'!BA13</f>
        <v>27950</v>
      </c>
      <c r="BB13" s="8">
        <f>'C завтраками| Bed and breakfast'!BB13</f>
        <v>26450</v>
      </c>
      <c r="BC13" s="8">
        <f>'C завтраками| Bed and breakfast'!BC13</f>
        <v>24950</v>
      </c>
      <c r="BD13" s="8">
        <f>'C завтраками| Bed and breakfast'!BD13</f>
        <v>26450</v>
      </c>
      <c r="BE13" s="8">
        <f>'C завтраками| Bed and breakfast'!BE13</f>
        <v>21450</v>
      </c>
      <c r="BF13" s="8">
        <f>'C завтраками| Bed and breakfast'!BF13</f>
        <v>19950</v>
      </c>
    </row>
    <row r="14" spans="1:58" s="53" customFormat="1" x14ac:dyDescent="0.2">
      <c r="A14" s="88">
        <f>A8</f>
        <v>2</v>
      </c>
      <c r="B14" s="8">
        <f>'C завтраками| Bed and breakfast'!B14</f>
        <v>19400</v>
      </c>
      <c r="C14" s="8">
        <f>'C завтраками| Bed and breakfast'!C14</f>
        <v>15600</v>
      </c>
      <c r="D14" s="8">
        <f>'C завтраками| Bed and breakfast'!D14</f>
        <v>20600</v>
      </c>
      <c r="E14" s="8">
        <f>'C завтраками| Bed and breakfast'!E14</f>
        <v>17000</v>
      </c>
      <c r="F14" s="8">
        <f>'C завтраками| Bed and breakfast'!F14</f>
        <v>20600</v>
      </c>
      <c r="G14" s="8">
        <f>'C завтраками| Bed and breakfast'!G14</f>
        <v>21600</v>
      </c>
      <c r="H14" s="8">
        <f>'C завтраками| Bed and breakfast'!H14</f>
        <v>15600</v>
      </c>
      <c r="I14" s="8">
        <f>'C завтраками| Bed and breakfast'!I14</f>
        <v>15200</v>
      </c>
      <c r="J14" s="8">
        <f>'C завтраками| Bed and breakfast'!J14</f>
        <v>16600</v>
      </c>
      <c r="K14" s="8">
        <f>'C завтраками| Bed and breakfast'!K14</f>
        <v>15200</v>
      </c>
      <c r="L14" s="8">
        <f>'C завтраками| Bed and breakfast'!L14</f>
        <v>15200</v>
      </c>
      <c r="M14" s="8">
        <f>'C завтраками| Bed and breakfast'!M14</f>
        <v>14000</v>
      </c>
      <c r="N14" s="8">
        <f>'C завтраками| Bed and breakfast'!N14</f>
        <v>14000</v>
      </c>
      <c r="O14" s="8">
        <f>'C завтраками| Bed and breakfast'!O14</f>
        <v>14000</v>
      </c>
      <c r="P14" s="8">
        <f>'C завтраками| Bed and breakfast'!P14</f>
        <v>14000</v>
      </c>
      <c r="Q14" s="8">
        <f>'C завтраками| Bed and breakfast'!Q14</f>
        <v>15900</v>
      </c>
      <c r="R14" s="8">
        <f>'C завтраками| Bed and breakfast'!R14</f>
        <v>15200</v>
      </c>
      <c r="S14" s="8">
        <f>'C завтраками| Bed and breakfast'!S14</f>
        <v>15200</v>
      </c>
      <c r="T14" s="8">
        <f>'C завтраками| Bed and breakfast'!T14</f>
        <v>15900</v>
      </c>
      <c r="U14" s="8">
        <f>'C завтраками| Bed and breakfast'!U14</f>
        <v>13300</v>
      </c>
      <c r="V14" s="8">
        <f>'C завтраками| Bed and breakfast'!V14</f>
        <v>12600</v>
      </c>
      <c r="W14" s="8">
        <f>'C завтраками| Bed and breakfast'!W14</f>
        <v>13300</v>
      </c>
      <c r="X14" s="8">
        <f>'C завтраками| Bed and breakfast'!X14</f>
        <v>12600</v>
      </c>
      <c r="Y14" s="8">
        <f>'C завтраками| Bed and breakfast'!Y14</f>
        <v>13300</v>
      </c>
      <c r="Z14" s="8">
        <f>'C завтраками| Bed and breakfast'!Z14</f>
        <v>12600</v>
      </c>
      <c r="AA14" s="8">
        <f>'C завтраками| Bed and breakfast'!AA14</f>
        <v>13300</v>
      </c>
      <c r="AB14" s="8">
        <f>'C завтраками| Bed and breakfast'!AB14</f>
        <v>12600</v>
      </c>
      <c r="AC14" s="8">
        <f>'C завтраками| Bed and breakfast'!AC14</f>
        <v>13300</v>
      </c>
      <c r="AD14" s="8">
        <f>'C завтраками| Bed and breakfast'!AD14</f>
        <v>12600</v>
      </c>
      <c r="AE14" s="8">
        <f>'C завтраками| Bed and breakfast'!AE14</f>
        <v>13300</v>
      </c>
      <c r="AF14" s="8">
        <f>'C завтраками| Bed and breakfast'!AF14</f>
        <v>14200</v>
      </c>
      <c r="AG14" s="8">
        <f>'C завтраками| Bed and breakfast'!AG14</f>
        <v>13300</v>
      </c>
      <c r="AH14" s="8">
        <f>'C завтраками| Bed and breakfast'!AH14</f>
        <v>14700</v>
      </c>
      <c r="AI14" s="8">
        <f>'C завтраками| Bed and breakfast'!AI14</f>
        <v>16300</v>
      </c>
      <c r="AJ14" s="8">
        <f>'C завтраками| Bed and breakfast'!AJ14</f>
        <v>14700</v>
      </c>
      <c r="AK14" s="8">
        <f>'C завтраками| Bed and breakfast'!AK14</f>
        <v>21100</v>
      </c>
      <c r="AL14" s="8">
        <f>'C завтраками| Bed and breakfast'!AL14</f>
        <v>30500</v>
      </c>
      <c r="AM14" s="8">
        <f>'C завтраками| Bed and breakfast'!AM14</f>
        <v>33000</v>
      </c>
      <c r="AN14" s="8">
        <f>'C завтраками| Bed and breakfast'!AN14</f>
        <v>42500</v>
      </c>
      <c r="AO14" s="8">
        <f>'C завтраками| Bed and breakfast'!AO14</f>
        <v>42500</v>
      </c>
      <c r="AP14" s="8">
        <f>'C завтраками| Bed and breakfast'!AP14</f>
        <v>46000</v>
      </c>
      <c r="AQ14" s="8">
        <f>'C завтраками| Bed and breakfast'!AQ14</f>
        <v>35500</v>
      </c>
      <c r="AR14" s="8">
        <f>'C завтраками| Bed and breakfast'!AR14</f>
        <v>33000</v>
      </c>
      <c r="AS14" s="8">
        <f>'C завтраками| Bed and breakfast'!AS14</f>
        <v>26900</v>
      </c>
      <c r="AT14" s="8">
        <f>'C завтраками| Bed and breakfast'!AT14</f>
        <v>24900</v>
      </c>
      <c r="AU14" s="8">
        <f>'C завтраками| Bed and breakfast'!AU14</f>
        <v>28900</v>
      </c>
      <c r="AV14" s="8">
        <f>'C завтраками| Bed and breakfast'!AV14</f>
        <v>30900</v>
      </c>
      <c r="AW14" s="8">
        <f>'C завтраками| Bed and breakfast'!AW14</f>
        <v>29900</v>
      </c>
      <c r="AX14" s="8">
        <f>'C завтраками| Bed and breakfast'!AX14</f>
        <v>31900</v>
      </c>
      <c r="AY14" s="8">
        <f>'C завтраками| Bed and breakfast'!AY14</f>
        <v>35900</v>
      </c>
      <c r="AZ14" s="8">
        <f>'C завтраками| Bed and breakfast'!AZ14</f>
        <v>33900</v>
      </c>
      <c r="BA14" s="8">
        <f>'C завтраками| Bed and breakfast'!BA14</f>
        <v>29900</v>
      </c>
      <c r="BB14" s="8">
        <f>'C завтраками| Bed and breakfast'!BB14</f>
        <v>28400</v>
      </c>
      <c r="BC14" s="8">
        <f>'C завтраками| Bed and breakfast'!BC14</f>
        <v>26900</v>
      </c>
      <c r="BD14" s="8">
        <f>'C завтраками| Bed and breakfast'!BD14</f>
        <v>28400</v>
      </c>
      <c r="BE14" s="8">
        <f>'C завтраками| Bed and breakfast'!BE14</f>
        <v>23400</v>
      </c>
      <c r="BF14" s="8">
        <f>'C завтраками| Bed and breakfast'!BF14</f>
        <v>21900</v>
      </c>
    </row>
    <row r="15" spans="1:58"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s="53" customFormat="1" x14ac:dyDescent="0.2">
      <c r="A16" s="88">
        <f>A7</f>
        <v>1</v>
      </c>
      <c r="B16" s="8">
        <f>'C завтраками| Bed and breakfast'!B16</f>
        <v>19400</v>
      </c>
      <c r="C16" s="8">
        <f>'C завтраками| Bed and breakfast'!C16</f>
        <v>15600</v>
      </c>
      <c r="D16" s="8">
        <f>'C завтраками| Bed and breakfast'!D16</f>
        <v>20600</v>
      </c>
      <c r="E16" s="8">
        <f>'C завтраками| Bed and breakfast'!E16</f>
        <v>17000</v>
      </c>
      <c r="F16" s="8">
        <f>'C завтраками| Bed and breakfast'!F16</f>
        <v>20600</v>
      </c>
      <c r="G16" s="8">
        <f>'C завтраками| Bed and breakfast'!G16</f>
        <v>21600</v>
      </c>
      <c r="H16" s="8">
        <f>'C завтраками| Bed and breakfast'!H16</f>
        <v>15600</v>
      </c>
      <c r="I16" s="8">
        <f>'C завтраками| Bed and breakfast'!I16</f>
        <v>15200</v>
      </c>
      <c r="J16" s="8">
        <f>'C завтраками| Bed and breakfast'!J16</f>
        <v>16600</v>
      </c>
      <c r="K16" s="8">
        <f>'C завтраками| Bed and breakfast'!K16</f>
        <v>15200</v>
      </c>
      <c r="L16" s="8">
        <f>'C завтраками| Bed and breakfast'!L16</f>
        <v>15200</v>
      </c>
      <c r="M16" s="8">
        <f>'C завтраками| Bed and breakfast'!M16</f>
        <v>14000</v>
      </c>
      <c r="N16" s="8">
        <f>'C завтраками| Bed and breakfast'!N16</f>
        <v>14000</v>
      </c>
      <c r="O16" s="8">
        <f>'C завтраками| Bed and breakfast'!O16</f>
        <v>14000</v>
      </c>
      <c r="P16" s="8">
        <f>'C завтраками| Bed and breakfast'!P16</f>
        <v>14000</v>
      </c>
      <c r="Q16" s="8">
        <f>'C завтраками| Bed and breakfast'!Q16</f>
        <v>15900</v>
      </c>
      <c r="R16" s="8">
        <f>'C завтраками| Bed and breakfast'!R16</f>
        <v>15200</v>
      </c>
      <c r="S16" s="8">
        <f>'C завтраками| Bed and breakfast'!S16</f>
        <v>15200</v>
      </c>
      <c r="T16" s="8">
        <f>'C завтраками| Bed and breakfast'!T16</f>
        <v>15900</v>
      </c>
      <c r="U16" s="8">
        <f>'C завтраками| Bed and breakfast'!U16</f>
        <v>13300</v>
      </c>
      <c r="V16" s="8">
        <f>'C завтраками| Bed and breakfast'!V16</f>
        <v>12600</v>
      </c>
      <c r="W16" s="8">
        <f>'C завтраками| Bed and breakfast'!W16</f>
        <v>13300</v>
      </c>
      <c r="X16" s="8">
        <f>'C завтраками| Bed and breakfast'!X16</f>
        <v>12600</v>
      </c>
      <c r="Y16" s="8">
        <f>'C завтраками| Bed and breakfast'!Y16</f>
        <v>13300</v>
      </c>
      <c r="Z16" s="8">
        <f>'C завтраками| Bed and breakfast'!Z16</f>
        <v>12600</v>
      </c>
      <c r="AA16" s="8">
        <f>'C завтраками| Bed and breakfast'!AA16</f>
        <v>13300</v>
      </c>
      <c r="AB16" s="8">
        <f>'C завтраками| Bed and breakfast'!AB16</f>
        <v>12600</v>
      </c>
      <c r="AC16" s="8">
        <f>'C завтраками| Bed and breakfast'!AC16</f>
        <v>13300</v>
      </c>
      <c r="AD16" s="8">
        <f>'C завтраками| Bed and breakfast'!AD16</f>
        <v>12600</v>
      </c>
      <c r="AE16" s="8">
        <f>'C завтраками| Bed and breakfast'!AE16</f>
        <v>13300</v>
      </c>
      <c r="AF16" s="8">
        <f>'C завтраками| Bed and breakfast'!AF16</f>
        <v>14200</v>
      </c>
      <c r="AG16" s="8">
        <f>'C завтраками| Bed and breakfast'!AG16</f>
        <v>13300</v>
      </c>
      <c r="AH16" s="8">
        <f>'C завтраками| Bed and breakfast'!AH16</f>
        <v>14700</v>
      </c>
      <c r="AI16" s="8">
        <f>'C завтраками| Bed and breakfast'!AI16</f>
        <v>16300</v>
      </c>
      <c r="AJ16" s="8">
        <f>'C завтраками| Bed and breakfast'!AJ16</f>
        <v>14700</v>
      </c>
      <c r="AK16" s="8">
        <f>'C завтраками| Bed and breakfast'!AK16</f>
        <v>21100</v>
      </c>
      <c r="AL16" s="8">
        <f>'C завтраками| Bed and breakfast'!AL16</f>
        <v>30250</v>
      </c>
      <c r="AM16" s="8">
        <f>'C завтраками| Bed and breakfast'!AM16</f>
        <v>32750</v>
      </c>
      <c r="AN16" s="8">
        <f>'C завтраками| Bed and breakfast'!AN16</f>
        <v>42250</v>
      </c>
      <c r="AO16" s="8">
        <f>'C завтраками| Bed and breakfast'!AO16</f>
        <v>42250</v>
      </c>
      <c r="AP16" s="8">
        <f>'C завтраками| Bed and breakfast'!AP16</f>
        <v>45750</v>
      </c>
      <c r="AQ16" s="8">
        <f>'C завтраками| Bed and breakfast'!AQ16</f>
        <v>35250</v>
      </c>
      <c r="AR16" s="8">
        <f>'C завтраками| Bed and breakfast'!AR16</f>
        <v>32750</v>
      </c>
      <c r="AS16" s="8">
        <f>'C завтраками| Bed and breakfast'!AS16</f>
        <v>26450</v>
      </c>
      <c r="AT16" s="8">
        <f>'C завтраками| Bed and breakfast'!AT16</f>
        <v>24450</v>
      </c>
      <c r="AU16" s="8">
        <f>'C завтраками| Bed and breakfast'!AU16</f>
        <v>28450</v>
      </c>
      <c r="AV16" s="8">
        <f>'C завтраками| Bed and breakfast'!AV16</f>
        <v>30450</v>
      </c>
      <c r="AW16" s="8">
        <f>'C завтраками| Bed and breakfast'!AW16</f>
        <v>29650</v>
      </c>
      <c r="AX16" s="8">
        <f>'C завтраками| Bed and breakfast'!AX16</f>
        <v>31650</v>
      </c>
      <c r="AY16" s="8">
        <f>'C завтраками| Bed and breakfast'!AY16</f>
        <v>35650</v>
      </c>
      <c r="AZ16" s="8">
        <f>'C завтраками| Bed and breakfast'!AZ16</f>
        <v>33650</v>
      </c>
      <c r="BA16" s="8">
        <f>'C завтраками| Bed and breakfast'!BA16</f>
        <v>29650</v>
      </c>
      <c r="BB16" s="8">
        <f>'C завтраками| Bed and breakfast'!BB16</f>
        <v>28150</v>
      </c>
      <c r="BC16" s="8">
        <f>'C завтраками| Bed and breakfast'!BC16</f>
        <v>26650</v>
      </c>
      <c r="BD16" s="8">
        <f>'C завтраками| Bed and breakfast'!BD16</f>
        <v>28150</v>
      </c>
      <c r="BE16" s="8">
        <f>'C завтраками| Bed and breakfast'!BE16</f>
        <v>22950</v>
      </c>
      <c r="BF16" s="8">
        <f>'C завтраками| Bed and breakfast'!BF16</f>
        <v>21450</v>
      </c>
    </row>
    <row r="17" spans="1:58" s="53" customFormat="1" x14ac:dyDescent="0.2">
      <c r="A17" s="88">
        <f>A8</f>
        <v>2</v>
      </c>
      <c r="B17" s="8">
        <f>'C завтраками| Bed and breakfast'!B17</f>
        <v>21100</v>
      </c>
      <c r="C17" s="8">
        <f>'C завтраками| Bed and breakfast'!C17</f>
        <v>17300</v>
      </c>
      <c r="D17" s="8">
        <f>'C завтраками| Bed and breakfast'!D17</f>
        <v>22300</v>
      </c>
      <c r="E17" s="8">
        <f>'C завтраками| Bed and breakfast'!E17</f>
        <v>18700</v>
      </c>
      <c r="F17" s="8">
        <f>'C завтраками| Bed and breakfast'!F17</f>
        <v>22300</v>
      </c>
      <c r="G17" s="8">
        <f>'C завтраками| Bed and breakfast'!G17</f>
        <v>23300</v>
      </c>
      <c r="H17" s="8">
        <f>'C завтраками| Bed and breakfast'!H17</f>
        <v>17300</v>
      </c>
      <c r="I17" s="8">
        <f>'C завтраками| Bed and breakfast'!I17</f>
        <v>16900</v>
      </c>
      <c r="J17" s="8">
        <f>'C завтраками| Bed and breakfast'!J17</f>
        <v>18300</v>
      </c>
      <c r="K17" s="8">
        <f>'C завтраками| Bed and breakfast'!K17</f>
        <v>16900</v>
      </c>
      <c r="L17" s="8">
        <f>'C завтраками| Bed and breakfast'!L17</f>
        <v>16900</v>
      </c>
      <c r="M17" s="8">
        <f>'C завтраками| Bed and breakfast'!M17</f>
        <v>15700</v>
      </c>
      <c r="N17" s="8">
        <f>'C завтраками| Bed and breakfast'!N17</f>
        <v>15700</v>
      </c>
      <c r="O17" s="8">
        <f>'C завтраками| Bed and breakfast'!O17</f>
        <v>15700</v>
      </c>
      <c r="P17" s="8">
        <f>'C завтраками| Bed and breakfast'!P17</f>
        <v>15700</v>
      </c>
      <c r="Q17" s="8">
        <f>'C завтраками| Bed and breakfast'!Q17</f>
        <v>17600</v>
      </c>
      <c r="R17" s="8">
        <f>'C завтраками| Bed and breakfast'!R17</f>
        <v>16900</v>
      </c>
      <c r="S17" s="8">
        <f>'C завтраками| Bed and breakfast'!S17</f>
        <v>16900</v>
      </c>
      <c r="T17" s="8">
        <f>'C завтраками| Bed and breakfast'!T17</f>
        <v>17600</v>
      </c>
      <c r="U17" s="8">
        <f>'C завтраками| Bed and breakfast'!U17</f>
        <v>15000</v>
      </c>
      <c r="V17" s="8">
        <f>'C завтраками| Bed and breakfast'!V17</f>
        <v>14300</v>
      </c>
      <c r="W17" s="8">
        <f>'C завтраками| Bed and breakfast'!W17</f>
        <v>15000</v>
      </c>
      <c r="X17" s="8">
        <f>'C завтраками| Bed and breakfast'!X17</f>
        <v>14300</v>
      </c>
      <c r="Y17" s="8">
        <f>'C завтраками| Bed and breakfast'!Y17</f>
        <v>15000</v>
      </c>
      <c r="Z17" s="8">
        <f>'C завтраками| Bed and breakfast'!Z17</f>
        <v>14300</v>
      </c>
      <c r="AA17" s="8">
        <f>'C завтраками| Bed and breakfast'!AA17</f>
        <v>15000</v>
      </c>
      <c r="AB17" s="8">
        <f>'C завтраками| Bed and breakfast'!AB17</f>
        <v>14300</v>
      </c>
      <c r="AC17" s="8">
        <f>'C завтраками| Bed and breakfast'!AC17</f>
        <v>15000</v>
      </c>
      <c r="AD17" s="8">
        <f>'C завтраками| Bed and breakfast'!AD17</f>
        <v>14300</v>
      </c>
      <c r="AE17" s="8">
        <f>'C завтраками| Bed and breakfast'!AE17</f>
        <v>15000</v>
      </c>
      <c r="AF17" s="8">
        <f>'C завтраками| Bed and breakfast'!AF17</f>
        <v>15900</v>
      </c>
      <c r="AG17" s="8">
        <f>'C завтраками| Bed and breakfast'!AG17</f>
        <v>15000</v>
      </c>
      <c r="AH17" s="8">
        <f>'C завтраками| Bed and breakfast'!AH17</f>
        <v>16400</v>
      </c>
      <c r="AI17" s="8">
        <f>'C завтраками| Bed and breakfast'!AI17</f>
        <v>18000</v>
      </c>
      <c r="AJ17" s="8">
        <f>'C завтраками| Bed and breakfast'!AJ17</f>
        <v>16400</v>
      </c>
      <c r="AK17" s="8">
        <f>'C завтраками| Bed and breakfast'!AK17</f>
        <v>22800</v>
      </c>
      <c r="AL17" s="8">
        <f>'C завтраками| Bed and breakfast'!AL17</f>
        <v>32500</v>
      </c>
      <c r="AM17" s="8">
        <f>'C завтраками| Bed and breakfast'!AM17</f>
        <v>35000</v>
      </c>
      <c r="AN17" s="8">
        <f>'C завтраками| Bed and breakfast'!AN17</f>
        <v>44500</v>
      </c>
      <c r="AO17" s="8">
        <f>'C завтраками| Bed and breakfast'!AO17</f>
        <v>44500</v>
      </c>
      <c r="AP17" s="8">
        <f>'C завтраками| Bed and breakfast'!AP17</f>
        <v>48000</v>
      </c>
      <c r="AQ17" s="8">
        <f>'C завтраками| Bed and breakfast'!AQ17</f>
        <v>37500</v>
      </c>
      <c r="AR17" s="8">
        <f>'C завтраками| Bed and breakfast'!AR17</f>
        <v>35000</v>
      </c>
      <c r="AS17" s="8">
        <f>'C завтраками| Bed and breakfast'!AS17</f>
        <v>28400</v>
      </c>
      <c r="AT17" s="8">
        <f>'C завтраками| Bed and breakfast'!AT17</f>
        <v>26400</v>
      </c>
      <c r="AU17" s="8">
        <f>'C завтраками| Bed and breakfast'!AU17</f>
        <v>30400</v>
      </c>
      <c r="AV17" s="8">
        <f>'C завтраками| Bed and breakfast'!AV17</f>
        <v>32400</v>
      </c>
      <c r="AW17" s="8">
        <f>'C завтраками| Bed and breakfast'!AW17</f>
        <v>31600</v>
      </c>
      <c r="AX17" s="8">
        <f>'C завтраками| Bed and breakfast'!AX17</f>
        <v>33600</v>
      </c>
      <c r="AY17" s="8">
        <f>'C завтраками| Bed and breakfast'!AY17</f>
        <v>37600</v>
      </c>
      <c r="AZ17" s="8">
        <f>'C завтраками| Bed and breakfast'!AZ17</f>
        <v>35600</v>
      </c>
      <c r="BA17" s="8">
        <f>'C завтраками| Bed and breakfast'!BA17</f>
        <v>31600</v>
      </c>
      <c r="BB17" s="8">
        <f>'C завтраками| Bed and breakfast'!BB17</f>
        <v>30100</v>
      </c>
      <c r="BC17" s="8">
        <f>'C завтраками| Bed and breakfast'!BC17</f>
        <v>28600</v>
      </c>
      <c r="BD17" s="8">
        <f>'C завтраками| Bed and breakfast'!BD17</f>
        <v>30100</v>
      </c>
      <c r="BE17" s="8">
        <f>'C завтраками| Bed and breakfast'!BE17</f>
        <v>24900</v>
      </c>
      <c r="BF17" s="8">
        <f>'C завтраками| Bed and breakfast'!BF17</f>
        <v>23400</v>
      </c>
    </row>
    <row r="18" spans="1:58"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s="53" customFormat="1" x14ac:dyDescent="0.2">
      <c r="A19" s="88">
        <f>A7</f>
        <v>1</v>
      </c>
      <c r="B19" s="8">
        <f>'C завтраками| Bed and breakfast'!B19</f>
        <v>39700</v>
      </c>
      <c r="C19" s="8">
        <f>'C завтраками| Bed and breakfast'!C19</f>
        <v>35900</v>
      </c>
      <c r="D19" s="8">
        <f>'C завтраками| Bed and breakfast'!D19</f>
        <v>40900</v>
      </c>
      <c r="E19" s="8">
        <f>'C завтраками| Bed and breakfast'!E19</f>
        <v>37300</v>
      </c>
      <c r="F19" s="8">
        <f>'C завтраками| Bed and breakfast'!F19</f>
        <v>40900</v>
      </c>
      <c r="G19" s="8">
        <f>'C завтраками| Bed and breakfast'!G19</f>
        <v>41900</v>
      </c>
      <c r="H19" s="8">
        <f>'C завтраками| Bed and breakfast'!H19</f>
        <v>35900</v>
      </c>
      <c r="I19" s="8">
        <f>'C завтраками| Bed and breakfast'!I19</f>
        <v>31500</v>
      </c>
      <c r="J19" s="8">
        <f>'C завтраками| Bed and breakfast'!J19</f>
        <v>32900</v>
      </c>
      <c r="K19" s="8">
        <f>'C завтраками| Bed and breakfast'!K19</f>
        <v>31500</v>
      </c>
      <c r="L19" s="8">
        <f>'C завтраками| Bed and breakfast'!L19</f>
        <v>31500</v>
      </c>
      <c r="M19" s="8">
        <f>'C завтраками| Bed and breakfast'!M19</f>
        <v>30300</v>
      </c>
      <c r="N19" s="8">
        <f>'C завтраками| Bed and breakfast'!N19</f>
        <v>30300</v>
      </c>
      <c r="O19" s="8">
        <f>'C завтраками| Bed and breakfast'!O19</f>
        <v>30300</v>
      </c>
      <c r="P19" s="8">
        <f>'C завтраками| Bed and breakfast'!P19</f>
        <v>30300</v>
      </c>
      <c r="Q19" s="8">
        <f>'C завтраками| Bed and breakfast'!Q19</f>
        <v>32200</v>
      </c>
      <c r="R19" s="8">
        <f>'C завтраками| Bed and breakfast'!R19</f>
        <v>31500</v>
      </c>
      <c r="S19" s="8">
        <f>'C завтраками| Bed and breakfast'!S19</f>
        <v>31500</v>
      </c>
      <c r="T19" s="8">
        <f>'C завтраками| Bed and breakfast'!T19</f>
        <v>32200</v>
      </c>
      <c r="U19" s="8">
        <f>'C завтраками| Bed and breakfast'!U19</f>
        <v>29600</v>
      </c>
      <c r="V19" s="8">
        <f>'C завтраками| Bed and breakfast'!V19</f>
        <v>28900</v>
      </c>
      <c r="W19" s="8">
        <f>'C завтраками| Bed and breakfast'!W19</f>
        <v>29600</v>
      </c>
      <c r="X19" s="8">
        <f>'C завтраками| Bed and breakfast'!X19</f>
        <v>28900</v>
      </c>
      <c r="Y19" s="8">
        <f>'C завтраками| Bed and breakfast'!Y19</f>
        <v>29600</v>
      </c>
      <c r="Z19" s="8">
        <f>'C завтраками| Bed and breakfast'!Z19</f>
        <v>28900</v>
      </c>
      <c r="AA19" s="8">
        <f>'C завтраками| Bed and breakfast'!AA19</f>
        <v>29600</v>
      </c>
      <c r="AB19" s="8">
        <f>'C завтраками| Bed and breakfast'!AB19</f>
        <v>28900</v>
      </c>
      <c r="AC19" s="8">
        <f>'C завтраками| Bed and breakfast'!AC19</f>
        <v>29600</v>
      </c>
      <c r="AD19" s="8">
        <f>'C завтраками| Bed and breakfast'!AD19</f>
        <v>28900</v>
      </c>
      <c r="AE19" s="8">
        <f>'C завтраками| Bed and breakfast'!AE19</f>
        <v>34600</v>
      </c>
      <c r="AF19" s="8">
        <f>'C завтраками| Bed and breakfast'!AF19</f>
        <v>35500</v>
      </c>
      <c r="AG19" s="8">
        <f>'C завтраками| Bed and breakfast'!AG19</f>
        <v>34600</v>
      </c>
      <c r="AH19" s="8">
        <f>'C завтраками| Bed and breakfast'!AH19</f>
        <v>36000</v>
      </c>
      <c r="AI19" s="8">
        <f>'C завтраками| Bed and breakfast'!AI19</f>
        <v>37600</v>
      </c>
      <c r="AJ19" s="8">
        <f>'C завтраками| Bed and breakfast'!AJ19</f>
        <v>36000</v>
      </c>
      <c r="AK19" s="8">
        <f>'C завтраками| Bed and breakfast'!AK19</f>
        <v>42400</v>
      </c>
      <c r="AL19" s="8">
        <f>'C завтраками| Bed and breakfast'!AL19</f>
        <v>50250</v>
      </c>
      <c r="AM19" s="8">
        <f>'C завтраками| Bed and breakfast'!AM19</f>
        <v>52750</v>
      </c>
      <c r="AN19" s="8">
        <f>'C завтраками| Bed and breakfast'!AN19</f>
        <v>62250</v>
      </c>
      <c r="AO19" s="8">
        <f>'C завтраками| Bed and breakfast'!AO19</f>
        <v>62250</v>
      </c>
      <c r="AP19" s="8">
        <f>'C завтраками| Bed and breakfast'!AP19</f>
        <v>65750</v>
      </c>
      <c r="AQ19" s="8">
        <f>'C завтраками| Bed and breakfast'!AQ19</f>
        <v>55250</v>
      </c>
      <c r="AR19" s="8">
        <f>'C завтраками| Bed and breakfast'!AR19</f>
        <v>52750</v>
      </c>
      <c r="AS19" s="8">
        <f>'C завтраками| Bed and breakfast'!AS19</f>
        <v>41950</v>
      </c>
      <c r="AT19" s="8">
        <f>'C завтраками| Bed and breakfast'!AT19</f>
        <v>39950</v>
      </c>
      <c r="AU19" s="8">
        <f>'C завтраками| Bed and breakfast'!AU19</f>
        <v>43950</v>
      </c>
      <c r="AV19" s="8">
        <f>'C завтраками| Bed and breakfast'!AV19</f>
        <v>45950</v>
      </c>
      <c r="AW19" s="8">
        <f>'C завтраками| Bed and breakfast'!AW19</f>
        <v>49950</v>
      </c>
      <c r="AX19" s="8">
        <f>'C завтраками| Bed and breakfast'!AX19</f>
        <v>51950</v>
      </c>
      <c r="AY19" s="8">
        <f>'C завтраками| Bed and breakfast'!AY19</f>
        <v>55950</v>
      </c>
      <c r="AZ19" s="8">
        <f>'C завтраками| Bed and breakfast'!AZ19</f>
        <v>53950</v>
      </c>
      <c r="BA19" s="8">
        <f>'C завтраками| Bed and breakfast'!BA19</f>
        <v>49950</v>
      </c>
      <c r="BB19" s="8">
        <f>'C завтраками| Bed and breakfast'!BB19</f>
        <v>48450</v>
      </c>
      <c r="BC19" s="8">
        <f>'C завтраками| Bed and breakfast'!BC19</f>
        <v>46950</v>
      </c>
      <c r="BD19" s="8">
        <f>'C завтраками| Bed and breakfast'!BD19</f>
        <v>48450</v>
      </c>
      <c r="BE19" s="8">
        <f>'C завтраками| Bed and breakfast'!BE19</f>
        <v>38450</v>
      </c>
      <c r="BF19" s="8">
        <f>'C завтраками| Bed and breakfast'!BF19</f>
        <v>36950</v>
      </c>
    </row>
    <row r="20" spans="1:58" s="53" customFormat="1" x14ac:dyDescent="0.2">
      <c r="A20" s="88">
        <f>A8</f>
        <v>2</v>
      </c>
      <c r="B20" s="8">
        <f>'C завтраками| Bed and breakfast'!B20</f>
        <v>41400</v>
      </c>
      <c r="C20" s="8">
        <f>'C завтраками| Bed and breakfast'!C20</f>
        <v>37600</v>
      </c>
      <c r="D20" s="8">
        <f>'C завтраками| Bed and breakfast'!D20</f>
        <v>42600</v>
      </c>
      <c r="E20" s="8">
        <f>'C завтраками| Bed and breakfast'!E20</f>
        <v>39000</v>
      </c>
      <c r="F20" s="8">
        <f>'C завтраками| Bed and breakfast'!F20</f>
        <v>42600</v>
      </c>
      <c r="G20" s="8">
        <f>'C завтраками| Bed and breakfast'!G20</f>
        <v>43600</v>
      </c>
      <c r="H20" s="8">
        <f>'C завтраками| Bed and breakfast'!H20</f>
        <v>37600</v>
      </c>
      <c r="I20" s="8">
        <f>'C завтраками| Bed and breakfast'!I20</f>
        <v>33200</v>
      </c>
      <c r="J20" s="8">
        <f>'C завтраками| Bed and breakfast'!J20</f>
        <v>34600</v>
      </c>
      <c r="K20" s="8">
        <f>'C завтраками| Bed and breakfast'!K20</f>
        <v>33200</v>
      </c>
      <c r="L20" s="8">
        <f>'C завтраками| Bed and breakfast'!L20</f>
        <v>33200</v>
      </c>
      <c r="M20" s="8">
        <f>'C завтраками| Bed and breakfast'!M20</f>
        <v>32000</v>
      </c>
      <c r="N20" s="8">
        <f>'C завтраками| Bed and breakfast'!N20</f>
        <v>32000</v>
      </c>
      <c r="O20" s="8">
        <f>'C завтраками| Bed and breakfast'!O20</f>
        <v>32000</v>
      </c>
      <c r="P20" s="8">
        <f>'C завтраками| Bed and breakfast'!P20</f>
        <v>32000</v>
      </c>
      <c r="Q20" s="8">
        <f>'C завтраками| Bed and breakfast'!Q20</f>
        <v>33900</v>
      </c>
      <c r="R20" s="8">
        <f>'C завтраками| Bed and breakfast'!R20</f>
        <v>33200</v>
      </c>
      <c r="S20" s="8">
        <f>'C завтраками| Bed and breakfast'!S20</f>
        <v>33200</v>
      </c>
      <c r="T20" s="8">
        <f>'C завтраками| Bed and breakfast'!T20</f>
        <v>33900</v>
      </c>
      <c r="U20" s="8">
        <f>'C завтраками| Bed and breakfast'!U20</f>
        <v>31300</v>
      </c>
      <c r="V20" s="8">
        <f>'C завтраками| Bed and breakfast'!V20</f>
        <v>30600</v>
      </c>
      <c r="W20" s="8">
        <f>'C завтраками| Bed and breakfast'!W20</f>
        <v>31300</v>
      </c>
      <c r="X20" s="8">
        <f>'C завтраками| Bed and breakfast'!X20</f>
        <v>30600</v>
      </c>
      <c r="Y20" s="8">
        <f>'C завтраками| Bed and breakfast'!Y20</f>
        <v>31300</v>
      </c>
      <c r="Z20" s="8">
        <f>'C завтраками| Bed and breakfast'!Z20</f>
        <v>30600</v>
      </c>
      <c r="AA20" s="8">
        <f>'C завтраками| Bed and breakfast'!AA20</f>
        <v>31300</v>
      </c>
      <c r="AB20" s="8">
        <f>'C завтраками| Bed and breakfast'!AB20</f>
        <v>30600</v>
      </c>
      <c r="AC20" s="8">
        <f>'C завтраками| Bed and breakfast'!AC20</f>
        <v>31300</v>
      </c>
      <c r="AD20" s="8">
        <f>'C завтраками| Bed and breakfast'!AD20</f>
        <v>30600</v>
      </c>
      <c r="AE20" s="8">
        <f>'C завтраками| Bed and breakfast'!AE20</f>
        <v>36300</v>
      </c>
      <c r="AF20" s="8">
        <f>'C завтраками| Bed and breakfast'!AF20</f>
        <v>37200</v>
      </c>
      <c r="AG20" s="8">
        <f>'C завтраками| Bed and breakfast'!AG20</f>
        <v>36300</v>
      </c>
      <c r="AH20" s="8">
        <f>'C завтраками| Bed and breakfast'!AH20</f>
        <v>37700</v>
      </c>
      <c r="AI20" s="8">
        <f>'C завтраками| Bed and breakfast'!AI20</f>
        <v>39300</v>
      </c>
      <c r="AJ20" s="8">
        <f>'C завтраками| Bed and breakfast'!AJ20</f>
        <v>37700</v>
      </c>
      <c r="AK20" s="8">
        <f>'C завтраками| Bed and breakfast'!AK20</f>
        <v>44100</v>
      </c>
      <c r="AL20" s="8">
        <f>'C завтраками| Bed and breakfast'!AL20</f>
        <v>52500</v>
      </c>
      <c r="AM20" s="8">
        <f>'C завтраками| Bed and breakfast'!AM20</f>
        <v>55000</v>
      </c>
      <c r="AN20" s="8">
        <f>'C завтраками| Bed and breakfast'!AN20</f>
        <v>64500</v>
      </c>
      <c r="AO20" s="8">
        <f>'C завтраками| Bed and breakfast'!AO20</f>
        <v>64500</v>
      </c>
      <c r="AP20" s="8">
        <f>'C завтраками| Bed and breakfast'!AP20</f>
        <v>68000</v>
      </c>
      <c r="AQ20" s="8">
        <f>'C завтраками| Bed and breakfast'!AQ20</f>
        <v>57500</v>
      </c>
      <c r="AR20" s="8">
        <f>'C завтраками| Bed and breakfast'!AR20</f>
        <v>55000</v>
      </c>
      <c r="AS20" s="8">
        <f>'C завтраками| Bed and breakfast'!AS20</f>
        <v>43900</v>
      </c>
      <c r="AT20" s="8">
        <f>'C завтраками| Bed and breakfast'!AT20</f>
        <v>41900</v>
      </c>
      <c r="AU20" s="8">
        <f>'C завтраками| Bed and breakfast'!AU20</f>
        <v>45900</v>
      </c>
      <c r="AV20" s="8">
        <f>'C завтраками| Bed and breakfast'!AV20</f>
        <v>47900</v>
      </c>
      <c r="AW20" s="8">
        <f>'C завтраками| Bed and breakfast'!AW20</f>
        <v>51900</v>
      </c>
      <c r="AX20" s="8">
        <f>'C завтраками| Bed and breakfast'!AX20</f>
        <v>53900</v>
      </c>
      <c r="AY20" s="8">
        <f>'C завтраками| Bed and breakfast'!AY20</f>
        <v>57900</v>
      </c>
      <c r="AZ20" s="8">
        <f>'C завтраками| Bed and breakfast'!AZ20</f>
        <v>55900</v>
      </c>
      <c r="BA20" s="8">
        <f>'C завтраками| Bed and breakfast'!BA20</f>
        <v>51900</v>
      </c>
      <c r="BB20" s="8">
        <f>'C завтраками| Bed and breakfast'!BB20</f>
        <v>50400</v>
      </c>
      <c r="BC20" s="8">
        <f>'C завтраками| Bed and breakfast'!BC20</f>
        <v>48900</v>
      </c>
      <c r="BD20" s="8">
        <f>'C завтраками| Bed and breakfast'!BD20</f>
        <v>50400</v>
      </c>
      <c r="BE20" s="8">
        <f>'C завтраками| Bed and breakfast'!BE20</f>
        <v>40400</v>
      </c>
      <c r="BF20" s="8">
        <f>'C завтраками| Bed and breakfast'!BF20</f>
        <v>38900</v>
      </c>
    </row>
    <row r="21" spans="1:58"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s="53" customFormat="1" x14ac:dyDescent="0.2">
      <c r="A22" s="88" t="s">
        <v>88</v>
      </c>
      <c r="B22" s="8">
        <f>'C завтраками| Bed and breakfast'!B22</f>
        <v>61400</v>
      </c>
      <c r="C22" s="8">
        <f>'C завтраками| Bed and breakfast'!C22</f>
        <v>57600</v>
      </c>
      <c r="D22" s="8">
        <f>'C завтраками| Bed and breakfast'!D22</f>
        <v>62600</v>
      </c>
      <c r="E22" s="8">
        <f>'C завтраками| Bed and breakfast'!E22</f>
        <v>59000</v>
      </c>
      <c r="F22" s="8">
        <f>'C завтраками| Bed and breakfast'!F22</f>
        <v>62600</v>
      </c>
      <c r="G22" s="8">
        <f>'C завтраками| Bed and breakfast'!G22</f>
        <v>63600</v>
      </c>
      <c r="H22" s="8">
        <f>'C завтраками| Bed and breakfast'!H22</f>
        <v>57600</v>
      </c>
      <c r="I22" s="8">
        <f>'C завтраками| Bed and breakfast'!I22</f>
        <v>58200</v>
      </c>
      <c r="J22" s="8">
        <f>'C завтраками| Bed and breakfast'!J22</f>
        <v>59600</v>
      </c>
      <c r="K22" s="8">
        <f>'C завтраками| Bed and breakfast'!K22</f>
        <v>58200</v>
      </c>
      <c r="L22" s="8">
        <f>'C завтраками| Bed and breakfast'!L22</f>
        <v>58200</v>
      </c>
      <c r="M22" s="8">
        <f>'C завтраками| Bed and breakfast'!M22</f>
        <v>57000</v>
      </c>
      <c r="N22" s="8">
        <f>'C завтраками| Bed and breakfast'!N22</f>
        <v>57000</v>
      </c>
      <c r="O22" s="8">
        <f>'C завтраками| Bed and breakfast'!O22</f>
        <v>57000</v>
      </c>
      <c r="P22" s="8">
        <f>'C завтраками| Bed and breakfast'!P22</f>
        <v>57000</v>
      </c>
      <c r="Q22" s="8">
        <f>'C завтраками| Bed and breakfast'!Q22</f>
        <v>58900</v>
      </c>
      <c r="R22" s="8">
        <f>'C завтраками| Bed and breakfast'!R22</f>
        <v>58200</v>
      </c>
      <c r="S22" s="8">
        <f>'C завтраками| Bed and breakfast'!S22</f>
        <v>58200</v>
      </c>
      <c r="T22" s="8">
        <f>'C завтраками| Bed and breakfast'!T22</f>
        <v>58900</v>
      </c>
      <c r="U22" s="8">
        <f>'C завтраками| Bed and breakfast'!U22</f>
        <v>56300</v>
      </c>
      <c r="V22" s="8">
        <f>'C завтраками| Bed and breakfast'!V22</f>
        <v>55600</v>
      </c>
      <c r="W22" s="8">
        <f>'C завтраками| Bed and breakfast'!W22</f>
        <v>56300</v>
      </c>
      <c r="X22" s="8">
        <f>'C завтраками| Bed and breakfast'!X22</f>
        <v>55600</v>
      </c>
      <c r="Y22" s="8">
        <f>'C завтраками| Bed and breakfast'!Y22</f>
        <v>56300</v>
      </c>
      <c r="Z22" s="8">
        <f>'C завтраками| Bed and breakfast'!Z22</f>
        <v>55600</v>
      </c>
      <c r="AA22" s="8">
        <f>'C завтраками| Bed and breakfast'!AA22</f>
        <v>56300</v>
      </c>
      <c r="AB22" s="8">
        <f>'C завтраками| Bed and breakfast'!AB22</f>
        <v>55600</v>
      </c>
      <c r="AC22" s="8">
        <f>'C завтраками| Bed and breakfast'!AC22</f>
        <v>56300</v>
      </c>
      <c r="AD22" s="8">
        <f>'C завтраками| Bed and breakfast'!AD22</f>
        <v>55600</v>
      </c>
      <c r="AE22" s="8">
        <f>'C завтраками| Bed and breakfast'!AE22</f>
        <v>66300</v>
      </c>
      <c r="AF22" s="8">
        <f>'C завтраками| Bed and breakfast'!AF22</f>
        <v>67200</v>
      </c>
      <c r="AG22" s="8">
        <f>'C завтраками| Bed and breakfast'!AG22</f>
        <v>66300</v>
      </c>
      <c r="AH22" s="8">
        <f>'C завтраками| Bed and breakfast'!AH22</f>
        <v>67700</v>
      </c>
      <c r="AI22" s="8">
        <f>'C завтраками| Bed and breakfast'!AI22</f>
        <v>69300</v>
      </c>
      <c r="AJ22" s="8">
        <f>'C завтраками| Bed and breakfast'!AJ22</f>
        <v>67700</v>
      </c>
      <c r="AK22" s="8">
        <f>'C завтраками| Bed and breakfast'!AK22</f>
        <v>74100</v>
      </c>
      <c r="AL22" s="8">
        <f>'C завтраками| Bed and breakfast'!AL22</f>
        <v>107500</v>
      </c>
      <c r="AM22" s="8">
        <f>'C завтраками| Bed and breakfast'!AM22</f>
        <v>110000</v>
      </c>
      <c r="AN22" s="8">
        <f>'C завтраками| Bed and breakfast'!AN22</f>
        <v>119500</v>
      </c>
      <c r="AO22" s="8">
        <f>'C завтраками| Bed and breakfast'!AO22</f>
        <v>119500</v>
      </c>
      <c r="AP22" s="8">
        <f>'C завтраками| Bed and breakfast'!AP22</f>
        <v>123000</v>
      </c>
      <c r="AQ22" s="8">
        <f>'C завтраками| Bed and breakfast'!AQ22</f>
        <v>112500</v>
      </c>
      <c r="AR22" s="8">
        <f>'C завтраками| Bed and breakfast'!AR22</f>
        <v>110000</v>
      </c>
      <c r="AS22" s="8">
        <f>'C завтраками| Bed and breakfast'!AS22</f>
        <v>78900</v>
      </c>
      <c r="AT22" s="8">
        <f>'C завтраками| Bed and breakfast'!AT22</f>
        <v>76900</v>
      </c>
      <c r="AU22" s="8">
        <f>'C завтраками| Bed and breakfast'!AU22</f>
        <v>80900</v>
      </c>
      <c r="AV22" s="8">
        <f>'C завтраками| Bed and breakfast'!AV22</f>
        <v>82900</v>
      </c>
      <c r="AW22" s="8">
        <f>'C завтраками| Bed and breakfast'!AW22</f>
        <v>91900</v>
      </c>
      <c r="AX22" s="8">
        <f>'C завтраками| Bed and breakfast'!AX22</f>
        <v>93900</v>
      </c>
      <c r="AY22" s="8">
        <f>'C завтраками| Bed and breakfast'!AY22</f>
        <v>97900</v>
      </c>
      <c r="AZ22" s="8">
        <f>'C завтраками| Bed and breakfast'!AZ22</f>
        <v>95900</v>
      </c>
      <c r="BA22" s="8">
        <f>'C завтраками| Bed and breakfast'!BA22</f>
        <v>91900</v>
      </c>
      <c r="BB22" s="8">
        <f>'C завтраками| Bed and breakfast'!BB22</f>
        <v>90400</v>
      </c>
      <c r="BC22" s="8">
        <f>'C завтраками| Bed and breakfast'!BC22</f>
        <v>88900</v>
      </c>
      <c r="BD22" s="8">
        <f>'C завтраками| Bed and breakfast'!BD22</f>
        <v>90400</v>
      </c>
      <c r="BE22" s="8">
        <f>'C завтраками| Bed and breakfast'!BE22</f>
        <v>75400</v>
      </c>
      <c r="BF22" s="8">
        <f>'C завтраками| Bed and breakfast'!BF22</f>
        <v>73900</v>
      </c>
    </row>
    <row r="23" spans="1:58" s="53" customFormat="1" x14ac:dyDescent="0.2">
      <c r="A23" s="89"/>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row>
    <row r="24" spans="1:58" ht="18.75" customHeight="1" x14ac:dyDescent="0.2">
      <c r="A24" s="138" t="s">
        <v>100</v>
      </c>
      <c r="B24" s="189">
        <f t="shared" ref="B24" si="0">B4</f>
        <v>45910</v>
      </c>
      <c r="C24" s="189">
        <f t="shared" ref="C24:BF24" si="1">C4</f>
        <v>45914</v>
      </c>
      <c r="D24" s="189">
        <f t="shared" si="1"/>
        <v>45916</v>
      </c>
      <c r="E24" s="189">
        <f t="shared" si="1"/>
        <v>45919</v>
      </c>
      <c r="F24" s="189">
        <f t="shared" si="1"/>
        <v>45922</v>
      </c>
      <c r="G24" s="189">
        <f t="shared" si="1"/>
        <v>45924</v>
      </c>
      <c r="H24" s="189">
        <f t="shared" si="1"/>
        <v>45926</v>
      </c>
      <c r="I24" s="189">
        <f t="shared" si="1"/>
        <v>45931</v>
      </c>
      <c r="J24" s="189">
        <f t="shared" si="1"/>
        <v>45933</v>
      </c>
      <c r="K24" s="189">
        <f t="shared" si="1"/>
        <v>45938</v>
      </c>
      <c r="L24" s="189">
        <f t="shared" si="1"/>
        <v>45940</v>
      </c>
      <c r="M24" s="189">
        <f t="shared" si="1"/>
        <v>45942</v>
      </c>
      <c r="N24" s="189">
        <f t="shared" si="1"/>
        <v>45947</v>
      </c>
      <c r="O24" s="189">
        <f t="shared" si="1"/>
        <v>45949</v>
      </c>
      <c r="P24" s="189">
        <f t="shared" si="1"/>
        <v>45953</v>
      </c>
      <c r="Q24" s="189">
        <f t="shared" si="1"/>
        <v>45954</v>
      </c>
      <c r="R24" s="189">
        <f t="shared" si="1"/>
        <v>45958</v>
      </c>
      <c r="S24" s="189">
        <f t="shared" si="1"/>
        <v>45959</v>
      </c>
      <c r="T24" s="189">
        <f t="shared" si="1"/>
        <v>45961</v>
      </c>
      <c r="U24" s="189">
        <f t="shared" si="1"/>
        <v>45965</v>
      </c>
      <c r="V24" s="189">
        <f t="shared" si="1"/>
        <v>45966</v>
      </c>
      <c r="W24" s="189">
        <f t="shared" si="1"/>
        <v>45968</v>
      </c>
      <c r="X24" s="189">
        <f t="shared" si="1"/>
        <v>45970</v>
      </c>
      <c r="Y24" s="189">
        <f t="shared" si="1"/>
        <v>45975</v>
      </c>
      <c r="Z24" s="189">
        <f t="shared" si="1"/>
        <v>45977</v>
      </c>
      <c r="AA24" s="189">
        <f t="shared" si="1"/>
        <v>45982</v>
      </c>
      <c r="AB24" s="189">
        <f t="shared" si="1"/>
        <v>45984</v>
      </c>
      <c r="AC24" s="189">
        <f t="shared" si="1"/>
        <v>45989</v>
      </c>
      <c r="AD24" s="189">
        <f t="shared" si="1"/>
        <v>45991</v>
      </c>
      <c r="AE24" s="189">
        <f t="shared" si="1"/>
        <v>45992</v>
      </c>
      <c r="AF24" s="189">
        <f t="shared" si="1"/>
        <v>45998</v>
      </c>
      <c r="AG24" s="189">
        <f t="shared" si="1"/>
        <v>46000</v>
      </c>
      <c r="AH24" s="189">
        <f t="shared" si="1"/>
        <v>46003</v>
      </c>
      <c r="AI24" s="189">
        <f t="shared" si="1"/>
        <v>46010</v>
      </c>
      <c r="AJ24" s="189">
        <f t="shared" si="1"/>
        <v>46012</v>
      </c>
      <c r="AK24" s="189">
        <f t="shared" si="1"/>
        <v>46017</v>
      </c>
      <c r="AL24" s="189">
        <f t="shared" si="1"/>
        <v>46020</v>
      </c>
      <c r="AM24" s="189">
        <f t="shared" si="1"/>
        <v>46021</v>
      </c>
      <c r="AN24" s="189">
        <f t="shared" si="1"/>
        <v>46022</v>
      </c>
      <c r="AO24" s="189">
        <f t="shared" si="1"/>
        <v>46023</v>
      </c>
      <c r="AP24" s="189">
        <f t="shared" si="1"/>
        <v>46024</v>
      </c>
      <c r="AQ24" s="189">
        <f t="shared" si="1"/>
        <v>46029</v>
      </c>
      <c r="AR24" s="189">
        <f t="shared" si="1"/>
        <v>46030</v>
      </c>
      <c r="AS24" s="189">
        <f t="shared" si="1"/>
        <v>46031</v>
      </c>
      <c r="AT24" s="189">
        <f t="shared" si="1"/>
        <v>46033</v>
      </c>
      <c r="AU24" s="189">
        <f t="shared" si="1"/>
        <v>46045</v>
      </c>
      <c r="AV24" s="189">
        <f t="shared" si="1"/>
        <v>46052</v>
      </c>
      <c r="AW24" s="189">
        <f t="shared" si="1"/>
        <v>46054</v>
      </c>
      <c r="AX24" s="189">
        <f t="shared" si="1"/>
        <v>46066</v>
      </c>
      <c r="AY24" s="189">
        <f t="shared" si="1"/>
        <v>46073</v>
      </c>
      <c r="AZ24" s="189">
        <f t="shared" si="1"/>
        <v>46076</v>
      </c>
      <c r="BA24" s="189">
        <f t="shared" si="1"/>
        <v>46077</v>
      </c>
      <c r="BB24" s="189">
        <f t="shared" si="1"/>
        <v>46082</v>
      </c>
      <c r="BC24" s="189">
        <f t="shared" si="1"/>
        <v>46085</v>
      </c>
      <c r="BD24" s="189">
        <f t="shared" si="1"/>
        <v>46087</v>
      </c>
      <c r="BE24" s="189">
        <f t="shared" si="1"/>
        <v>46090</v>
      </c>
      <c r="BF24" s="189">
        <f t="shared" si="1"/>
        <v>46105</v>
      </c>
    </row>
    <row r="25" spans="1:58" ht="17.25" customHeight="1" x14ac:dyDescent="0.2">
      <c r="A25" s="90" t="s">
        <v>64</v>
      </c>
      <c r="B25" s="189">
        <f t="shared" ref="B25" si="2">B5</f>
        <v>45913</v>
      </c>
      <c r="C25" s="189">
        <f t="shared" ref="C25:BF25" si="3">C5</f>
        <v>45915</v>
      </c>
      <c r="D25" s="189">
        <f t="shared" si="3"/>
        <v>45918</v>
      </c>
      <c r="E25" s="189">
        <f t="shared" si="3"/>
        <v>45921</v>
      </c>
      <c r="F25" s="189">
        <f t="shared" si="3"/>
        <v>45923</v>
      </c>
      <c r="G25" s="189">
        <f t="shared" si="3"/>
        <v>45925</v>
      </c>
      <c r="H25" s="189">
        <f t="shared" si="3"/>
        <v>45930</v>
      </c>
      <c r="I25" s="189">
        <f t="shared" si="3"/>
        <v>45932</v>
      </c>
      <c r="J25" s="189">
        <f t="shared" si="3"/>
        <v>45937</v>
      </c>
      <c r="K25" s="189">
        <f t="shared" si="3"/>
        <v>45939</v>
      </c>
      <c r="L25" s="189">
        <f t="shared" si="3"/>
        <v>45941</v>
      </c>
      <c r="M25" s="189">
        <f t="shared" si="3"/>
        <v>45946</v>
      </c>
      <c r="N25" s="189">
        <f t="shared" si="3"/>
        <v>45948</v>
      </c>
      <c r="O25" s="189">
        <f t="shared" si="3"/>
        <v>45952</v>
      </c>
      <c r="P25" s="189">
        <f t="shared" si="3"/>
        <v>45953</v>
      </c>
      <c r="Q25" s="189">
        <f t="shared" si="3"/>
        <v>45957</v>
      </c>
      <c r="R25" s="189">
        <f t="shared" si="3"/>
        <v>45958</v>
      </c>
      <c r="S25" s="189">
        <f t="shared" si="3"/>
        <v>45960</v>
      </c>
      <c r="T25" s="189">
        <f t="shared" si="3"/>
        <v>45963</v>
      </c>
      <c r="U25" s="189">
        <f t="shared" si="3"/>
        <v>45965</v>
      </c>
      <c r="V25" s="189">
        <f t="shared" si="3"/>
        <v>45967</v>
      </c>
      <c r="W25" s="189">
        <f t="shared" si="3"/>
        <v>45969</v>
      </c>
      <c r="X25" s="189">
        <f t="shared" si="3"/>
        <v>45974</v>
      </c>
      <c r="Y25" s="189">
        <f t="shared" si="3"/>
        <v>45976</v>
      </c>
      <c r="Z25" s="189">
        <f t="shared" si="3"/>
        <v>45981</v>
      </c>
      <c r="AA25" s="189">
        <f t="shared" si="3"/>
        <v>45983</v>
      </c>
      <c r="AB25" s="189">
        <f t="shared" si="3"/>
        <v>45988</v>
      </c>
      <c r="AC25" s="189">
        <f t="shared" si="3"/>
        <v>45990</v>
      </c>
      <c r="AD25" s="189">
        <f t="shared" si="3"/>
        <v>45991</v>
      </c>
      <c r="AE25" s="189">
        <f t="shared" si="3"/>
        <v>45997</v>
      </c>
      <c r="AF25" s="189">
        <f t="shared" si="3"/>
        <v>45999</v>
      </c>
      <c r="AG25" s="189">
        <f t="shared" si="3"/>
        <v>46002</v>
      </c>
      <c r="AH25" s="189">
        <f t="shared" si="3"/>
        <v>46009</v>
      </c>
      <c r="AI25" s="189">
        <f t="shared" si="3"/>
        <v>46011</v>
      </c>
      <c r="AJ25" s="189">
        <f t="shared" si="3"/>
        <v>46016</v>
      </c>
      <c r="AK25" s="189">
        <f t="shared" si="3"/>
        <v>46019</v>
      </c>
      <c r="AL25" s="189">
        <f t="shared" si="3"/>
        <v>46020</v>
      </c>
      <c r="AM25" s="189">
        <f t="shared" si="3"/>
        <v>46021</v>
      </c>
      <c r="AN25" s="189">
        <f t="shared" si="3"/>
        <v>46022</v>
      </c>
      <c r="AO25" s="189">
        <f t="shared" si="3"/>
        <v>46023</v>
      </c>
      <c r="AP25" s="189">
        <f t="shared" si="3"/>
        <v>46028</v>
      </c>
      <c r="AQ25" s="189">
        <f t="shared" si="3"/>
        <v>46029</v>
      </c>
      <c r="AR25" s="189">
        <f t="shared" si="3"/>
        <v>46030</v>
      </c>
      <c r="AS25" s="189">
        <f t="shared" si="3"/>
        <v>46032</v>
      </c>
      <c r="AT25" s="189">
        <f t="shared" si="3"/>
        <v>46044</v>
      </c>
      <c r="AU25" s="189">
        <f t="shared" si="3"/>
        <v>46051</v>
      </c>
      <c r="AV25" s="189">
        <f t="shared" si="3"/>
        <v>46053</v>
      </c>
      <c r="AW25" s="189">
        <f t="shared" si="3"/>
        <v>46065</v>
      </c>
      <c r="AX25" s="189">
        <f t="shared" si="3"/>
        <v>46072</v>
      </c>
      <c r="AY25" s="189">
        <f t="shared" si="3"/>
        <v>46075</v>
      </c>
      <c r="AZ25" s="189">
        <f t="shared" si="3"/>
        <v>46076</v>
      </c>
      <c r="BA25" s="189">
        <f t="shared" si="3"/>
        <v>46081</v>
      </c>
      <c r="BB25" s="189">
        <f t="shared" si="3"/>
        <v>46084</v>
      </c>
      <c r="BC25" s="189">
        <f t="shared" si="3"/>
        <v>46086</v>
      </c>
      <c r="BD25" s="189">
        <f t="shared" si="3"/>
        <v>46089</v>
      </c>
      <c r="BE25" s="189">
        <f t="shared" si="3"/>
        <v>46104</v>
      </c>
      <c r="BF25" s="189">
        <f t="shared" si="3"/>
        <v>46112</v>
      </c>
    </row>
    <row r="26" spans="1:58" s="44" customFormat="1" x14ac:dyDescent="0.2">
      <c r="A26" s="42" t="s">
        <v>83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row>
    <row r="27" spans="1:58" s="50" customFormat="1" x14ac:dyDescent="0.2">
      <c r="A27" s="88">
        <v>1</v>
      </c>
      <c r="B27" s="197">
        <f t="shared" ref="B27" si="4">ROUND(B7*0.85,)</f>
        <v>12495</v>
      </c>
      <c r="C27" s="197">
        <f t="shared" ref="C27:BF27" si="5">ROUND(C7*0.85,)</f>
        <v>9265</v>
      </c>
      <c r="D27" s="197">
        <f t="shared" si="5"/>
        <v>13515</v>
      </c>
      <c r="E27" s="197">
        <f t="shared" si="5"/>
        <v>10455</v>
      </c>
      <c r="F27" s="197">
        <f t="shared" si="5"/>
        <v>13515</v>
      </c>
      <c r="G27" s="197">
        <f t="shared" si="5"/>
        <v>14365</v>
      </c>
      <c r="H27" s="197">
        <f t="shared" si="5"/>
        <v>9265</v>
      </c>
      <c r="I27" s="197">
        <f t="shared" si="5"/>
        <v>9775</v>
      </c>
      <c r="J27" s="197">
        <f t="shared" si="5"/>
        <v>10965</v>
      </c>
      <c r="K27" s="197">
        <f t="shared" si="5"/>
        <v>9775</v>
      </c>
      <c r="L27" s="197">
        <f t="shared" si="5"/>
        <v>9775</v>
      </c>
      <c r="M27" s="197">
        <f t="shared" si="5"/>
        <v>8755</v>
      </c>
      <c r="N27" s="197">
        <f t="shared" si="5"/>
        <v>8755</v>
      </c>
      <c r="O27" s="197">
        <f t="shared" si="5"/>
        <v>8755</v>
      </c>
      <c r="P27" s="197">
        <f t="shared" si="5"/>
        <v>8755</v>
      </c>
      <c r="Q27" s="197">
        <f t="shared" si="5"/>
        <v>10370</v>
      </c>
      <c r="R27" s="197">
        <f t="shared" si="5"/>
        <v>9775</v>
      </c>
      <c r="S27" s="197">
        <f t="shared" si="5"/>
        <v>9775</v>
      </c>
      <c r="T27" s="197">
        <f t="shared" si="5"/>
        <v>10370</v>
      </c>
      <c r="U27" s="197">
        <f t="shared" si="5"/>
        <v>8160</v>
      </c>
      <c r="V27" s="197">
        <f t="shared" si="5"/>
        <v>7565</v>
      </c>
      <c r="W27" s="197">
        <f t="shared" si="5"/>
        <v>8160</v>
      </c>
      <c r="X27" s="197">
        <f t="shared" si="5"/>
        <v>7565</v>
      </c>
      <c r="Y27" s="197">
        <f t="shared" si="5"/>
        <v>8160</v>
      </c>
      <c r="Z27" s="197">
        <f t="shared" si="5"/>
        <v>7565</v>
      </c>
      <c r="AA27" s="197">
        <f t="shared" si="5"/>
        <v>8160</v>
      </c>
      <c r="AB27" s="197">
        <f t="shared" si="5"/>
        <v>7565</v>
      </c>
      <c r="AC27" s="197">
        <f t="shared" si="5"/>
        <v>8160</v>
      </c>
      <c r="AD27" s="197">
        <f t="shared" si="5"/>
        <v>7565</v>
      </c>
      <c r="AE27" s="197">
        <f t="shared" si="5"/>
        <v>8160</v>
      </c>
      <c r="AF27" s="197">
        <f t="shared" si="5"/>
        <v>8925</v>
      </c>
      <c r="AG27" s="197">
        <f t="shared" si="5"/>
        <v>8160</v>
      </c>
      <c r="AH27" s="197">
        <f t="shared" si="5"/>
        <v>9350</v>
      </c>
      <c r="AI27" s="197">
        <f t="shared" si="5"/>
        <v>10710</v>
      </c>
      <c r="AJ27" s="197">
        <f t="shared" si="5"/>
        <v>9350</v>
      </c>
      <c r="AK27" s="197">
        <f t="shared" si="5"/>
        <v>14790</v>
      </c>
      <c r="AL27" s="197">
        <f t="shared" si="5"/>
        <v>21463</v>
      </c>
      <c r="AM27" s="197">
        <f t="shared" si="5"/>
        <v>23588</v>
      </c>
      <c r="AN27" s="197">
        <f t="shared" si="5"/>
        <v>31663</v>
      </c>
      <c r="AO27" s="197">
        <f t="shared" si="5"/>
        <v>31663</v>
      </c>
      <c r="AP27" s="197">
        <f t="shared" si="5"/>
        <v>34638</v>
      </c>
      <c r="AQ27" s="197">
        <f t="shared" si="5"/>
        <v>25713</v>
      </c>
      <c r="AR27" s="197">
        <f t="shared" si="5"/>
        <v>23588</v>
      </c>
      <c r="AS27" s="197">
        <f t="shared" si="5"/>
        <v>18658</v>
      </c>
      <c r="AT27" s="197">
        <f t="shared" si="5"/>
        <v>16958</v>
      </c>
      <c r="AU27" s="197">
        <f t="shared" si="5"/>
        <v>20358</v>
      </c>
      <c r="AV27" s="197">
        <f t="shared" si="5"/>
        <v>22058</v>
      </c>
      <c r="AW27" s="197">
        <f t="shared" si="5"/>
        <v>21208</v>
      </c>
      <c r="AX27" s="197">
        <f t="shared" si="5"/>
        <v>22908</v>
      </c>
      <c r="AY27" s="197">
        <f t="shared" si="5"/>
        <v>26308</v>
      </c>
      <c r="AZ27" s="197">
        <f t="shared" si="5"/>
        <v>24608</v>
      </c>
      <c r="BA27" s="197">
        <f t="shared" si="5"/>
        <v>21208</v>
      </c>
      <c r="BB27" s="197">
        <f t="shared" si="5"/>
        <v>19933</v>
      </c>
      <c r="BC27" s="197">
        <f t="shared" si="5"/>
        <v>18658</v>
      </c>
      <c r="BD27" s="197">
        <f t="shared" si="5"/>
        <v>19933</v>
      </c>
      <c r="BE27" s="197">
        <f t="shared" si="5"/>
        <v>15683</v>
      </c>
      <c r="BF27" s="197">
        <f t="shared" si="5"/>
        <v>14408</v>
      </c>
    </row>
    <row r="28" spans="1:58" s="50" customFormat="1" x14ac:dyDescent="0.2">
      <c r="A28" s="180">
        <v>2</v>
      </c>
      <c r="B28" s="197">
        <f t="shared" ref="B28" si="6">ROUND(B8*0.85,)</f>
        <v>13940</v>
      </c>
      <c r="C28" s="197">
        <f t="shared" ref="C28:BF28" si="7">ROUND(C8*0.85,)</f>
        <v>10710</v>
      </c>
      <c r="D28" s="197">
        <f t="shared" si="7"/>
        <v>14960</v>
      </c>
      <c r="E28" s="197">
        <f t="shared" si="7"/>
        <v>11900</v>
      </c>
      <c r="F28" s="197">
        <f t="shared" si="7"/>
        <v>14960</v>
      </c>
      <c r="G28" s="197">
        <f t="shared" si="7"/>
        <v>15810</v>
      </c>
      <c r="H28" s="197">
        <f t="shared" si="7"/>
        <v>10710</v>
      </c>
      <c r="I28" s="197">
        <f t="shared" si="7"/>
        <v>11220</v>
      </c>
      <c r="J28" s="197">
        <f t="shared" si="7"/>
        <v>12410</v>
      </c>
      <c r="K28" s="197">
        <f t="shared" si="7"/>
        <v>11220</v>
      </c>
      <c r="L28" s="197">
        <f t="shared" si="7"/>
        <v>11220</v>
      </c>
      <c r="M28" s="197">
        <f t="shared" si="7"/>
        <v>10200</v>
      </c>
      <c r="N28" s="197">
        <f t="shared" si="7"/>
        <v>10200</v>
      </c>
      <c r="O28" s="197">
        <f t="shared" si="7"/>
        <v>10200</v>
      </c>
      <c r="P28" s="197">
        <f t="shared" si="7"/>
        <v>10200</v>
      </c>
      <c r="Q28" s="197">
        <f t="shared" si="7"/>
        <v>11815</v>
      </c>
      <c r="R28" s="197">
        <f t="shared" si="7"/>
        <v>11220</v>
      </c>
      <c r="S28" s="197">
        <f t="shared" si="7"/>
        <v>11220</v>
      </c>
      <c r="T28" s="197">
        <f t="shared" si="7"/>
        <v>11815</v>
      </c>
      <c r="U28" s="197">
        <f t="shared" si="7"/>
        <v>9605</v>
      </c>
      <c r="V28" s="197">
        <f t="shared" si="7"/>
        <v>9010</v>
      </c>
      <c r="W28" s="197">
        <f t="shared" si="7"/>
        <v>9605</v>
      </c>
      <c r="X28" s="197">
        <f t="shared" si="7"/>
        <v>9010</v>
      </c>
      <c r="Y28" s="197">
        <f t="shared" si="7"/>
        <v>9605</v>
      </c>
      <c r="Z28" s="197">
        <f t="shared" si="7"/>
        <v>9010</v>
      </c>
      <c r="AA28" s="197">
        <f t="shared" si="7"/>
        <v>9605</v>
      </c>
      <c r="AB28" s="197">
        <f t="shared" si="7"/>
        <v>9010</v>
      </c>
      <c r="AC28" s="197">
        <f t="shared" si="7"/>
        <v>9605</v>
      </c>
      <c r="AD28" s="197">
        <f t="shared" si="7"/>
        <v>9010</v>
      </c>
      <c r="AE28" s="197">
        <f t="shared" si="7"/>
        <v>9605</v>
      </c>
      <c r="AF28" s="197">
        <f t="shared" si="7"/>
        <v>10370</v>
      </c>
      <c r="AG28" s="197">
        <f t="shared" si="7"/>
        <v>9605</v>
      </c>
      <c r="AH28" s="197">
        <f t="shared" si="7"/>
        <v>10795</v>
      </c>
      <c r="AI28" s="197">
        <f t="shared" si="7"/>
        <v>12155</v>
      </c>
      <c r="AJ28" s="197">
        <f t="shared" si="7"/>
        <v>10795</v>
      </c>
      <c r="AK28" s="197">
        <f t="shared" si="7"/>
        <v>16235</v>
      </c>
      <c r="AL28" s="197">
        <f t="shared" si="7"/>
        <v>23375</v>
      </c>
      <c r="AM28" s="197">
        <f t="shared" si="7"/>
        <v>25500</v>
      </c>
      <c r="AN28" s="197">
        <f t="shared" si="7"/>
        <v>33575</v>
      </c>
      <c r="AO28" s="197">
        <f t="shared" si="7"/>
        <v>33575</v>
      </c>
      <c r="AP28" s="197">
        <f t="shared" si="7"/>
        <v>36550</v>
      </c>
      <c r="AQ28" s="197">
        <f t="shared" si="7"/>
        <v>27625</v>
      </c>
      <c r="AR28" s="197">
        <f t="shared" si="7"/>
        <v>25500</v>
      </c>
      <c r="AS28" s="197">
        <f t="shared" si="7"/>
        <v>20315</v>
      </c>
      <c r="AT28" s="197">
        <f t="shared" si="7"/>
        <v>18615</v>
      </c>
      <c r="AU28" s="197">
        <f t="shared" si="7"/>
        <v>22015</v>
      </c>
      <c r="AV28" s="197">
        <f t="shared" si="7"/>
        <v>23715</v>
      </c>
      <c r="AW28" s="197">
        <f t="shared" si="7"/>
        <v>22865</v>
      </c>
      <c r="AX28" s="197">
        <f t="shared" si="7"/>
        <v>24565</v>
      </c>
      <c r="AY28" s="197">
        <f t="shared" si="7"/>
        <v>27965</v>
      </c>
      <c r="AZ28" s="197">
        <f t="shared" si="7"/>
        <v>26265</v>
      </c>
      <c r="BA28" s="197">
        <f t="shared" si="7"/>
        <v>22865</v>
      </c>
      <c r="BB28" s="197">
        <f t="shared" si="7"/>
        <v>21590</v>
      </c>
      <c r="BC28" s="197">
        <f t="shared" si="7"/>
        <v>20315</v>
      </c>
      <c r="BD28" s="197">
        <f t="shared" si="7"/>
        <v>21590</v>
      </c>
      <c r="BE28" s="197">
        <f t="shared" si="7"/>
        <v>17340</v>
      </c>
      <c r="BF28" s="197">
        <f t="shared" si="7"/>
        <v>16065</v>
      </c>
    </row>
    <row r="29" spans="1:58" s="50" customFormat="1" x14ac:dyDescent="0.2">
      <c r="A29" s="42" t="s">
        <v>234</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row>
    <row r="30" spans="1:58" s="50" customFormat="1" x14ac:dyDescent="0.2">
      <c r="A30" s="180">
        <v>1</v>
      </c>
      <c r="B30" s="197">
        <f t="shared" ref="B30" si="8">ROUND(B10*0.85,)</f>
        <v>14195</v>
      </c>
      <c r="C30" s="197">
        <f t="shared" ref="C30:BF30" si="9">ROUND(C10*0.85,)</f>
        <v>10965</v>
      </c>
      <c r="D30" s="197">
        <f t="shared" si="9"/>
        <v>15215</v>
      </c>
      <c r="E30" s="197">
        <f t="shared" si="9"/>
        <v>12155</v>
      </c>
      <c r="F30" s="197">
        <f t="shared" si="9"/>
        <v>15215</v>
      </c>
      <c r="G30" s="197">
        <f t="shared" si="9"/>
        <v>16065</v>
      </c>
      <c r="H30" s="197">
        <f t="shared" si="9"/>
        <v>10965</v>
      </c>
      <c r="I30" s="197">
        <f t="shared" si="9"/>
        <v>10625</v>
      </c>
      <c r="J30" s="197">
        <f t="shared" si="9"/>
        <v>11815</v>
      </c>
      <c r="K30" s="197">
        <f t="shared" si="9"/>
        <v>10625</v>
      </c>
      <c r="L30" s="197">
        <f t="shared" si="9"/>
        <v>10625</v>
      </c>
      <c r="M30" s="197">
        <f t="shared" si="9"/>
        <v>9605</v>
      </c>
      <c r="N30" s="197">
        <f t="shared" si="9"/>
        <v>9605</v>
      </c>
      <c r="O30" s="197">
        <f t="shared" si="9"/>
        <v>9605</v>
      </c>
      <c r="P30" s="197">
        <f t="shared" si="9"/>
        <v>9605</v>
      </c>
      <c r="Q30" s="197">
        <f t="shared" si="9"/>
        <v>11220</v>
      </c>
      <c r="R30" s="197">
        <f t="shared" si="9"/>
        <v>10625</v>
      </c>
      <c r="S30" s="197">
        <f t="shared" si="9"/>
        <v>10625</v>
      </c>
      <c r="T30" s="197">
        <f t="shared" si="9"/>
        <v>11220</v>
      </c>
      <c r="U30" s="197">
        <f t="shared" si="9"/>
        <v>9010</v>
      </c>
      <c r="V30" s="197">
        <f t="shared" si="9"/>
        <v>8415</v>
      </c>
      <c r="W30" s="197">
        <f t="shared" si="9"/>
        <v>9010</v>
      </c>
      <c r="X30" s="197">
        <f t="shared" si="9"/>
        <v>8415</v>
      </c>
      <c r="Y30" s="197">
        <f t="shared" si="9"/>
        <v>9010</v>
      </c>
      <c r="Z30" s="197">
        <f t="shared" si="9"/>
        <v>8415</v>
      </c>
      <c r="AA30" s="197">
        <f t="shared" si="9"/>
        <v>9010</v>
      </c>
      <c r="AB30" s="197">
        <f t="shared" si="9"/>
        <v>8415</v>
      </c>
      <c r="AC30" s="197">
        <f t="shared" si="9"/>
        <v>9010</v>
      </c>
      <c r="AD30" s="197">
        <f t="shared" si="9"/>
        <v>8415</v>
      </c>
      <c r="AE30" s="197">
        <f t="shared" si="9"/>
        <v>9010</v>
      </c>
      <c r="AF30" s="197">
        <f t="shared" si="9"/>
        <v>9775</v>
      </c>
      <c r="AG30" s="197">
        <f t="shared" si="9"/>
        <v>9010</v>
      </c>
      <c r="AH30" s="197">
        <f t="shared" si="9"/>
        <v>10200</v>
      </c>
      <c r="AI30" s="197">
        <f t="shared" si="9"/>
        <v>11560</v>
      </c>
      <c r="AJ30" s="197">
        <f t="shared" si="9"/>
        <v>10200</v>
      </c>
      <c r="AK30" s="197">
        <f t="shared" si="9"/>
        <v>15640</v>
      </c>
      <c r="AL30" s="197">
        <f t="shared" si="9"/>
        <v>23163</v>
      </c>
      <c r="AM30" s="197">
        <f t="shared" si="9"/>
        <v>25288</v>
      </c>
      <c r="AN30" s="197">
        <f t="shared" si="9"/>
        <v>33363</v>
      </c>
      <c r="AO30" s="197">
        <f t="shared" si="9"/>
        <v>33363</v>
      </c>
      <c r="AP30" s="197">
        <f t="shared" si="9"/>
        <v>36338</v>
      </c>
      <c r="AQ30" s="197">
        <f t="shared" si="9"/>
        <v>27413</v>
      </c>
      <c r="AR30" s="197">
        <f t="shared" si="9"/>
        <v>25288</v>
      </c>
      <c r="AS30" s="197">
        <f t="shared" si="9"/>
        <v>20358</v>
      </c>
      <c r="AT30" s="197">
        <f t="shared" si="9"/>
        <v>18658</v>
      </c>
      <c r="AU30" s="197">
        <f t="shared" si="9"/>
        <v>22058</v>
      </c>
      <c r="AV30" s="197">
        <f t="shared" si="9"/>
        <v>23758</v>
      </c>
      <c r="AW30" s="197">
        <f t="shared" si="9"/>
        <v>22908</v>
      </c>
      <c r="AX30" s="197">
        <f t="shared" si="9"/>
        <v>24608</v>
      </c>
      <c r="AY30" s="197">
        <f t="shared" si="9"/>
        <v>28008</v>
      </c>
      <c r="AZ30" s="197">
        <f t="shared" si="9"/>
        <v>26308</v>
      </c>
      <c r="BA30" s="197">
        <f t="shared" si="9"/>
        <v>22908</v>
      </c>
      <c r="BB30" s="197">
        <f t="shared" si="9"/>
        <v>21633</v>
      </c>
      <c r="BC30" s="197">
        <f t="shared" si="9"/>
        <v>20358</v>
      </c>
      <c r="BD30" s="197">
        <f t="shared" si="9"/>
        <v>21633</v>
      </c>
      <c r="BE30" s="197">
        <f t="shared" si="9"/>
        <v>17383</v>
      </c>
      <c r="BF30" s="197">
        <f t="shared" si="9"/>
        <v>16108</v>
      </c>
    </row>
    <row r="31" spans="1:58" s="50" customFormat="1" x14ac:dyDescent="0.2">
      <c r="A31" s="180">
        <v>2</v>
      </c>
      <c r="B31" s="197">
        <f t="shared" ref="B31" si="10">ROUND(B11*0.85,)</f>
        <v>15640</v>
      </c>
      <c r="C31" s="197">
        <f t="shared" ref="C31:BF31" si="11">ROUND(C11*0.85,)</f>
        <v>12410</v>
      </c>
      <c r="D31" s="197">
        <f t="shared" si="11"/>
        <v>16660</v>
      </c>
      <c r="E31" s="197">
        <f t="shared" si="11"/>
        <v>13600</v>
      </c>
      <c r="F31" s="197">
        <f t="shared" si="11"/>
        <v>16660</v>
      </c>
      <c r="G31" s="197">
        <f t="shared" si="11"/>
        <v>17510</v>
      </c>
      <c r="H31" s="197">
        <f t="shared" si="11"/>
        <v>12410</v>
      </c>
      <c r="I31" s="197">
        <f t="shared" si="11"/>
        <v>12070</v>
      </c>
      <c r="J31" s="197">
        <f t="shared" si="11"/>
        <v>13260</v>
      </c>
      <c r="K31" s="197">
        <f t="shared" si="11"/>
        <v>12070</v>
      </c>
      <c r="L31" s="197">
        <f t="shared" si="11"/>
        <v>12070</v>
      </c>
      <c r="M31" s="197">
        <f t="shared" si="11"/>
        <v>11050</v>
      </c>
      <c r="N31" s="197">
        <f t="shared" si="11"/>
        <v>11050</v>
      </c>
      <c r="O31" s="197">
        <f t="shared" si="11"/>
        <v>11050</v>
      </c>
      <c r="P31" s="197">
        <f t="shared" si="11"/>
        <v>11050</v>
      </c>
      <c r="Q31" s="197">
        <f t="shared" si="11"/>
        <v>12665</v>
      </c>
      <c r="R31" s="197">
        <f t="shared" si="11"/>
        <v>12070</v>
      </c>
      <c r="S31" s="197">
        <f t="shared" si="11"/>
        <v>12070</v>
      </c>
      <c r="T31" s="197">
        <f t="shared" si="11"/>
        <v>12665</v>
      </c>
      <c r="U31" s="197">
        <f t="shared" si="11"/>
        <v>10455</v>
      </c>
      <c r="V31" s="197">
        <f t="shared" si="11"/>
        <v>9860</v>
      </c>
      <c r="W31" s="197">
        <f t="shared" si="11"/>
        <v>10455</v>
      </c>
      <c r="X31" s="197">
        <f t="shared" si="11"/>
        <v>9860</v>
      </c>
      <c r="Y31" s="197">
        <f t="shared" si="11"/>
        <v>10455</v>
      </c>
      <c r="Z31" s="197">
        <f t="shared" si="11"/>
        <v>9860</v>
      </c>
      <c r="AA31" s="197">
        <f t="shared" si="11"/>
        <v>10455</v>
      </c>
      <c r="AB31" s="197">
        <f t="shared" si="11"/>
        <v>9860</v>
      </c>
      <c r="AC31" s="197">
        <f t="shared" si="11"/>
        <v>10455</v>
      </c>
      <c r="AD31" s="197">
        <f t="shared" si="11"/>
        <v>9860</v>
      </c>
      <c r="AE31" s="197">
        <f t="shared" si="11"/>
        <v>10455</v>
      </c>
      <c r="AF31" s="197">
        <f t="shared" si="11"/>
        <v>11220</v>
      </c>
      <c r="AG31" s="197">
        <f t="shared" si="11"/>
        <v>10455</v>
      </c>
      <c r="AH31" s="197">
        <f t="shared" si="11"/>
        <v>11645</v>
      </c>
      <c r="AI31" s="197">
        <f t="shared" si="11"/>
        <v>13005</v>
      </c>
      <c r="AJ31" s="197">
        <f t="shared" si="11"/>
        <v>11645</v>
      </c>
      <c r="AK31" s="197">
        <f t="shared" si="11"/>
        <v>17085</v>
      </c>
      <c r="AL31" s="197">
        <f t="shared" si="11"/>
        <v>25075</v>
      </c>
      <c r="AM31" s="197">
        <f t="shared" si="11"/>
        <v>27200</v>
      </c>
      <c r="AN31" s="197">
        <f t="shared" si="11"/>
        <v>35275</v>
      </c>
      <c r="AO31" s="197">
        <f t="shared" si="11"/>
        <v>35275</v>
      </c>
      <c r="AP31" s="197">
        <f t="shared" si="11"/>
        <v>38250</v>
      </c>
      <c r="AQ31" s="197">
        <f t="shared" si="11"/>
        <v>29325</v>
      </c>
      <c r="AR31" s="197">
        <f t="shared" si="11"/>
        <v>27200</v>
      </c>
      <c r="AS31" s="197">
        <f t="shared" si="11"/>
        <v>22015</v>
      </c>
      <c r="AT31" s="197">
        <f t="shared" si="11"/>
        <v>20315</v>
      </c>
      <c r="AU31" s="197">
        <f t="shared" si="11"/>
        <v>23715</v>
      </c>
      <c r="AV31" s="197">
        <f t="shared" si="11"/>
        <v>25415</v>
      </c>
      <c r="AW31" s="197">
        <f t="shared" si="11"/>
        <v>24565</v>
      </c>
      <c r="AX31" s="197">
        <f t="shared" si="11"/>
        <v>26265</v>
      </c>
      <c r="AY31" s="197">
        <f t="shared" si="11"/>
        <v>29665</v>
      </c>
      <c r="AZ31" s="197">
        <f t="shared" si="11"/>
        <v>27965</v>
      </c>
      <c r="BA31" s="197">
        <f t="shared" si="11"/>
        <v>24565</v>
      </c>
      <c r="BB31" s="197">
        <f t="shared" si="11"/>
        <v>23290</v>
      </c>
      <c r="BC31" s="197">
        <f t="shared" si="11"/>
        <v>22015</v>
      </c>
      <c r="BD31" s="197">
        <f t="shared" si="11"/>
        <v>23290</v>
      </c>
      <c r="BE31" s="197">
        <f t="shared" si="11"/>
        <v>19040</v>
      </c>
      <c r="BF31" s="197">
        <f t="shared" si="11"/>
        <v>17765</v>
      </c>
    </row>
    <row r="32" spans="1:58" s="50" customFormat="1" x14ac:dyDescent="0.2">
      <c r="A32" s="42" t="s">
        <v>84</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row>
    <row r="33" spans="1:58" s="50" customFormat="1" x14ac:dyDescent="0.2">
      <c r="A33" s="88">
        <f>A27</f>
        <v>1</v>
      </c>
      <c r="B33" s="197">
        <f t="shared" ref="B33" si="12">ROUND(B13*0.85,)</f>
        <v>15045</v>
      </c>
      <c r="C33" s="197">
        <f t="shared" ref="C33:BF33" si="13">ROUND(C13*0.85,)</f>
        <v>11815</v>
      </c>
      <c r="D33" s="197">
        <f t="shared" si="13"/>
        <v>16065</v>
      </c>
      <c r="E33" s="197">
        <f t="shared" si="13"/>
        <v>13005</v>
      </c>
      <c r="F33" s="197">
        <f t="shared" si="13"/>
        <v>16065</v>
      </c>
      <c r="G33" s="197">
        <f t="shared" si="13"/>
        <v>16915</v>
      </c>
      <c r="H33" s="197">
        <f t="shared" si="13"/>
        <v>11815</v>
      </c>
      <c r="I33" s="197">
        <f t="shared" si="13"/>
        <v>11475</v>
      </c>
      <c r="J33" s="197">
        <f t="shared" si="13"/>
        <v>12665</v>
      </c>
      <c r="K33" s="197">
        <f t="shared" si="13"/>
        <v>11475</v>
      </c>
      <c r="L33" s="197">
        <f t="shared" si="13"/>
        <v>11475</v>
      </c>
      <c r="M33" s="197">
        <f t="shared" si="13"/>
        <v>10455</v>
      </c>
      <c r="N33" s="197">
        <f t="shared" si="13"/>
        <v>10455</v>
      </c>
      <c r="O33" s="197">
        <f t="shared" si="13"/>
        <v>10455</v>
      </c>
      <c r="P33" s="197">
        <f t="shared" si="13"/>
        <v>10455</v>
      </c>
      <c r="Q33" s="197">
        <f t="shared" si="13"/>
        <v>12070</v>
      </c>
      <c r="R33" s="197">
        <f t="shared" si="13"/>
        <v>11475</v>
      </c>
      <c r="S33" s="197">
        <f t="shared" si="13"/>
        <v>11475</v>
      </c>
      <c r="T33" s="197">
        <f t="shared" si="13"/>
        <v>12070</v>
      </c>
      <c r="U33" s="197">
        <f t="shared" si="13"/>
        <v>9860</v>
      </c>
      <c r="V33" s="197">
        <f t="shared" si="13"/>
        <v>9265</v>
      </c>
      <c r="W33" s="197">
        <f t="shared" si="13"/>
        <v>9860</v>
      </c>
      <c r="X33" s="197">
        <f t="shared" si="13"/>
        <v>9265</v>
      </c>
      <c r="Y33" s="197">
        <f t="shared" si="13"/>
        <v>9860</v>
      </c>
      <c r="Z33" s="197">
        <f t="shared" si="13"/>
        <v>9265</v>
      </c>
      <c r="AA33" s="197">
        <f t="shared" si="13"/>
        <v>9860</v>
      </c>
      <c r="AB33" s="197">
        <f t="shared" si="13"/>
        <v>9265</v>
      </c>
      <c r="AC33" s="197">
        <f t="shared" si="13"/>
        <v>9860</v>
      </c>
      <c r="AD33" s="197">
        <f t="shared" si="13"/>
        <v>9265</v>
      </c>
      <c r="AE33" s="197">
        <f t="shared" si="13"/>
        <v>9860</v>
      </c>
      <c r="AF33" s="197">
        <f t="shared" si="13"/>
        <v>10625</v>
      </c>
      <c r="AG33" s="197">
        <f t="shared" si="13"/>
        <v>9860</v>
      </c>
      <c r="AH33" s="197">
        <f t="shared" si="13"/>
        <v>11050</v>
      </c>
      <c r="AI33" s="197">
        <f t="shared" si="13"/>
        <v>12410</v>
      </c>
      <c r="AJ33" s="197">
        <f t="shared" si="13"/>
        <v>11050</v>
      </c>
      <c r="AK33" s="197">
        <f t="shared" si="13"/>
        <v>16490</v>
      </c>
      <c r="AL33" s="197">
        <f t="shared" si="13"/>
        <v>24013</v>
      </c>
      <c r="AM33" s="197">
        <f t="shared" si="13"/>
        <v>26138</v>
      </c>
      <c r="AN33" s="197">
        <f t="shared" si="13"/>
        <v>34213</v>
      </c>
      <c r="AO33" s="197">
        <f t="shared" si="13"/>
        <v>34213</v>
      </c>
      <c r="AP33" s="197">
        <f t="shared" si="13"/>
        <v>37188</v>
      </c>
      <c r="AQ33" s="197">
        <f t="shared" si="13"/>
        <v>28263</v>
      </c>
      <c r="AR33" s="197">
        <f t="shared" si="13"/>
        <v>26138</v>
      </c>
      <c r="AS33" s="197">
        <f t="shared" si="13"/>
        <v>21208</v>
      </c>
      <c r="AT33" s="197">
        <f t="shared" si="13"/>
        <v>19508</v>
      </c>
      <c r="AU33" s="197">
        <f t="shared" si="13"/>
        <v>22908</v>
      </c>
      <c r="AV33" s="197">
        <f t="shared" si="13"/>
        <v>24608</v>
      </c>
      <c r="AW33" s="197">
        <f t="shared" si="13"/>
        <v>23758</v>
      </c>
      <c r="AX33" s="197">
        <f t="shared" si="13"/>
        <v>25458</v>
      </c>
      <c r="AY33" s="197">
        <f t="shared" si="13"/>
        <v>28858</v>
      </c>
      <c r="AZ33" s="197">
        <f t="shared" si="13"/>
        <v>27158</v>
      </c>
      <c r="BA33" s="197">
        <f t="shared" si="13"/>
        <v>23758</v>
      </c>
      <c r="BB33" s="197">
        <f t="shared" si="13"/>
        <v>22483</v>
      </c>
      <c r="BC33" s="197">
        <f t="shared" si="13"/>
        <v>21208</v>
      </c>
      <c r="BD33" s="197">
        <f t="shared" si="13"/>
        <v>22483</v>
      </c>
      <c r="BE33" s="197">
        <f t="shared" si="13"/>
        <v>18233</v>
      </c>
      <c r="BF33" s="197">
        <f t="shared" si="13"/>
        <v>16958</v>
      </c>
    </row>
    <row r="34" spans="1:58" s="50" customFormat="1" x14ac:dyDescent="0.2">
      <c r="A34" s="88">
        <f>A28</f>
        <v>2</v>
      </c>
      <c r="B34" s="197">
        <f t="shared" ref="B34" si="14">ROUND(B14*0.85,)</f>
        <v>16490</v>
      </c>
      <c r="C34" s="197">
        <f t="shared" ref="C34:BF34" si="15">ROUND(C14*0.85,)</f>
        <v>13260</v>
      </c>
      <c r="D34" s="197">
        <f t="shared" si="15"/>
        <v>17510</v>
      </c>
      <c r="E34" s="197">
        <f t="shared" si="15"/>
        <v>14450</v>
      </c>
      <c r="F34" s="197">
        <f t="shared" si="15"/>
        <v>17510</v>
      </c>
      <c r="G34" s="197">
        <f t="shared" si="15"/>
        <v>18360</v>
      </c>
      <c r="H34" s="197">
        <f t="shared" si="15"/>
        <v>13260</v>
      </c>
      <c r="I34" s="197">
        <f t="shared" si="15"/>
        <v>12920</v>
      </c>
      <c r="J34" s="197">
        <f t="shared" si="15"/>
        <v>14110</v>
      </c>
      <c r="K34" s="197">
        <f t="shared" si="15"/>
        <v>12920</v>
      </c>
      <c r="L34" s="197">
        <f t="shared" si="15"/>
        <v>12920</v>
      </c>
      <c r="M34" s="197">
        <f t="shared" si="15"/>
        <v>11900</v>
      </c>
      <c r="N34" s="197">
        <f t="shared" si="15"/>
        <v>11900</v>
      </c>
      <c r="O34" s="197">
        <f t="shared" si="15"/>
        <v>11900</v>
      </c>
      <c r="P34" s="197">
        <f t="shared" si="15"/>
        <v>11900</v>
      </c>
      <c r="Q34" s="197">
        <f t="shared" si="15"/>
        <v>13515</v>
      </c>
      <c r="R34" s="197">
        <f t="shared" si="15"/>
        <v>12920</v>
      </c>
      <c r="S34" s="197">
        <f t="shared" si="15"/>
        <v>12920</v>
      </c>
      <c r="T34" s="197">
        <f t="shared" si="15"/>
        <v>13515</v>
      </c>
      <c r="U34" s="197">
        <f t="shared" si="15"/>
        <v>11305</v>
      </c>
      <c r="V34" s="197">
        <f t="shared" si="15"/>
        <v>10710</v>
      </c>
      <c r="W34" s="197">
        <f t="shared" si="15"/>
        <v>11305</v>
      </c>
      <c r="X34" s="197">
        <f t="shared" si="15"/>
        <v>10710</v>
      </c>
      <c r="Y34" s="197">
        <f t="shared" si="15"/>
        <v>11305</v>
      </c>
      <c r="Z34" s="197">
        <f t="shared" si="15"/>
        <v>10710</v>
      </c>
      <c r="AA34" s="197">
        <f t="shared" si="15"/>
        <v>11305</v>
      </c>
      <c r="AB34" s="197">
        <f t="shared" si="15"/>
        <v>10710</v>
      </c>
      <c r="AC34" s="197">
        <f t="shared" si="15"/>
        <v>11305</v>
      </c>
      <c r="AD34" s="197">
        <f t="shared" si="15"/>
        <v>10710</v>
      </c>
      <c r="AE34" s="197">
        <f t="shared" si="15"/>
        <v>11305</v>
      </c>
      <c r="AF34" s="197">
        <f t="shared" si="15"/>
        <v>12070</v>
      </c>
      <c r="AG34" s="197">
        <f t="shared" si="15"/>
        <v>11305</v>
      </c>
      <c r="AH34" s="197">
        <f t="shared" si="15"/>
        <v>12495</v>
      </c>
      <c r="AI34" s="197">
        <f t="shared" si="15"/>
        <v>13855</v>
      </c>
      <c r="AJ34" s="197">
        <f t="shared" si="15"/>
        <v>12495</v>
      </c>
      <c r="AK34" s="197">
        <f t="shared" si="15"/>
        <v>17935</v>
      </c>
      <c r="AL34" s="197">
        <f t="shared" si="15"/>
        <v>25925</v>
      </c>
      <c r="AM34" s="197">
        <f t="shared" si="15"/>
        <v>28050</v>
      </c>
      <c r="AN34" s="197">
        <f t="shared" si="15"/>
        <v>36125</v>
      </c>
      <c r="AO34" s="197">
        <f t="shared" si="15"/>
        <v>36125</v>
      </c>
      <c r="AP34" s="197">
        <f t="shared" si="15"/>
        <v>39100</v>
      </c>
      <c r="AQ34" s="197">
        <f t="shared" si="15"/>
        <v>30175</v>
      </c>
      <c r="AR34" s="197">
        <f t="shared" si="15"/>
        <v>28050</v>
      </c>
      <c r="AS34" s="197">
        <f t="shared" si="15"/>
        <v>22865</v>
      </c>
      <c r="AT34" s="197">
        <f t="shared" si="15"/>
        <v>21165</v>
      </c>
      <c r="AU34" s="197">
        <f t="shared" si="15"/>
        <v>24565</v>
      </c>
      <c r="AV34" s="197">
        <f t="shared" si="15"/>
        <v>26265</v>
      </c>
      <c r="AW34" s="197">
        <f t="shared" si="15"/>
        <v>25415</v>
      </c>
      <c r="AX34" s="197">
        <f t="shared" si="15"/>
        <v>27115</v>
      </c>
      <c r="AY34" s="197">
        <f t="shared" si="15"/>
        <v>30515</v>
      </c>
      <c r="AZ34" s="197">
        <f t="shared" si="15"/>
        <v>28815</v>
      </c>
      <c r="BA34" s="197">
        <f t="shared" si="15"/>
        <v>25415</v>
      </c>
      <c r="BB34" s="197">
        <f t="shared" si="15"/>
        <v>24140</v>
      </c>
      <c r="BC34" s="197">
        <f t="shared" si="15"/>
        <v>22865</v>
      </c>
      <c r="BD34" s="197">
        <f t="shared" si="15"/>
        <v>24140</v>
      </c>
      <c r="BE34" s="197">
        <f t="shared" si="15"/>
        <v>19890</v>
      </c>
      <c r="BF34" s="197">
        <f t="shared" si="15"/>
        <v>18615</v>
      </c>
    </row>
    <row r="35" spans="1:58" s="50" customFormat="1" x14ac:dyDescent="0.2">
      <c r="A35" s="42" t="s">
        <v>85</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row>
    <row r="36" spans="1:58" s="50" customFormat="1" x14ac:dyDescent="0.2">
      <c r="A36" s="88">
        <f>A27</f>
        <v>1</v>
      </c>
      <c r="B36" s="197">
        <f t="shared" ref="B36" si="16">ROUND(B16*0.85,)</f>
        <v>16490</v>
      </c>
      <c r="C36" s="197">
        <f t="shared" ref="C36:BF36" si="17">ROUND(C16*0.85,)</f>
        <v>13260</v>
      </c>
      <c r="D36" s="197">
        <f t="shared" si="17"/>
        <v>17510</v>
      </c>
      <c r="E36" s="197">
        <f t="shared" si="17"/>
        <v>14450</v>
      </c>
      <c r="F36" s="197">
        <f t="shared" si="17"/>
        <v>17510</v>
      </c>
      <c r="G36" s="197">
        <f t="shared" si="17"/>
        <v>18360</v>
      </c>
      <c r="H36" s="197">
        <f t="shared" si="17"/>
        <v>13260</v>
      </c>
      <c r="I36" s="197">
        <f t="shared" si="17"/>
        <v>12920</v>
      </c>
      <c r="J36" s="197">
        <f t="shared" si="17"/>
        <v>14110</v>
      </c>
      <c r="K36" s="197">
        <f t="shared" si="17"/>
        <v>12920</v>
      </c>
      <c r="L36" s="197">
        <f t="shared" si="17"/>
        <v>12920</v>
      </c>
      <c r="M36" s="197">
        <f t="shared" si="17"/>
        <v>11900</v>
      </c>
      <c r="N36" s="197">
        <f t="shared" si="17"/>
        <v>11900</v>
      </c>
      <c r="O36" s="197">
        <f t="shared" si="17"/>
        <v>11900</v>
      </c>
      <c r="P36" s="197">
        <f t="shared" si="17"/>
        <v>11900</v>
      </c>
      <c r="Q36" s="197">
        <f t="shared" si="17"/>
        <v>13515</v>
      </c>
      <c r="R36" s="197">
        <f t="shared" si="17"/>
        <v>12920</v>
      </c>
      <c r="S36" s="197">
        <f t="shared" si="17"/>
        <v>12920</v>
      </c>
      <c r="T36" s="197">
        <f t="shared" si="17"/>
        <v>13515</v>
      </c>
      <c r="U36" s="197">
        <f t="shared" si="17"/>
        <v>11305</v>
      </c>
      <c r="V36" s="197">
        <f t="shared" si="17"/>
        <v>10710</v>
      </c>
      <c r="W36" s="197">
        <f t="shared" si="17"/>
        <v>11305</v>
      </c>
      <c r="X36" s="197">
        <f t="shared" si="17"/>
        <v>10710</v>
      </c>
      <c r="Y36" s="197">
        <f t="shared" si="17"/>
        <v>11305</v>
      </c>
      <c r="Z36" s="197">
        <f t="shared" si="17"/>
        <v>10710</v>
      </c>
      <c r="AA36" s="197">
        <f t="shared" si="17"/>
        <v>11305</v>
      </c>
      <c r="AB36" s="197">
        <f t="shared" si="17"/>
        <v>10710</v>
      </c>
      <c r="AC36" s="197">
        <f t="shared" si="17"/>
        <v>11305</v>
      </c>
      <c r="AD36" s="197">
        <f t="shared" si="17"/>
        <v>10710</v>
      </c>
      <c r="AE36" s="197">
        <f t="shared" si="17"/>
        <v>11305</v>
      </c>
      <c r="AF36" s="197">
        <f t="shared" si="17"/>
        <v>12070</v>
      </c>
      <c r="AG36" s="197">
        <f t="shared" si="17"/>
        <v>11305</v>
      </c>
      <c r="AH36" s="197">
        <f t="shared" si="17"/>
        <v>12495</v>
      </c>
      <c r="AI36" s="197">
        <f t="shared" si="17"/>
        <v>13855</v>
      </c>
      <c r="AJ36" s="197">
        <f t="shared" si="17"/>
        <v>12495</v>
      </c>
      <c r="AK36" s="197">
        <f t="shared" si="17"/>
        <v>17935</v>
      </c>
      <c r="AL36" s="197">
        <f t="shared" si="17"/>
        <v>25713</v>
      </c>
      <c r="AM36" s="197">
        <f t="shared" si="17"/>
        <v>27838</v>
      </c>
      <c r="AN36" s="197">
        <f t="shared" si="17"/>
        <v>35913</v>
      </c>
      <c r="AO36" s="197">
        <f t="shared" si="17"/>
        <v>35913</v>
      </c>
      <c r="AP36" s="197">
        <f t="shared" si="17"/>
        <v>38888</v>
      </c>
      <c r="AQ36" s="197">
        <f t="shared" si="17"/>
        <v>29963</v>
      </c>
      <c r="AR36" s="197">
        <f t="shared" si="17"/>
        <v>27838</v>
      </c>
      <c r="AS36" s="197">
        <f t="shared" si="17"/>
        <v>22483</v>
      </c>
      <c r="AT36" s="197">
        <f t="shared" si="17"/>
        <v>20783</v>
      </c>
      <c r="AU36" s="197">
        <f t="shared" si="17"/>
        <v>24183</v>
      </c>
      <c r="AV36" s="197">
        <f t="shared" si="17"/>
        <v>25883</v>
      </c>
      <c r="AW36" s="197">
        <f t="shared" si="17"/>
        <v>25203</v>
      </c>
      <c r="AX36" s="197">
        <f t="shared" si="17"/>
        <v>26903</v>
      </c>
      <c r="AY36" s="197">
        <f t="shared" si="17"/>
        <v>30303</v>
      </c>
      <c r="AZ36" s="197">
        <f t="shared" si="17"/>
        <v>28603</v>
      </c>
      <c r="BA36" s="197">
        <f t="shared" si="17"/>
        <v>25203</v>
      </c>
      <c r="BB36" s="197">
        <f t="shared" si="17"/>
        <v>23928</v>
      </c>
      <c r="BC36" s="197">
        <f t="shared" si="17"/>
        <v>22653</v>
      </c>
      <c r="BD36" s="197">
        <f t="shared" si="17"/>
        <v>23928</v>
      </c>
      <c r="BE36" s="197">
        <f t="shared" si="17"/>
        <v>19508</v>
      </c>
      <c r="BF36" s="197">
        <f t="shared" si="17"/>
        <v>18233</v>
      </c>
    </row>
    <row r="37" spans="1:58" s="50" customFormat="1" x14ac:dyDescent="0.2">
      <c r="A37" s="88">
        <f>A28</f>
        <v>2</v>
      </c>
      <c r="B37" s="197">
        <f t="shared" ref="B37" si="18">ROUND(B17*0.85,)</f>
        <v>17935</v>
      </c>
      <c r="C37" s="197">
        <f t="shared" ref="C37:BF37" si="19">ROUND(C17*0.85,)</f>
        <v>14705</v>
      </c>
      <c r="D37" s="197">
        <f t="shared" si="19"/>
        <v>18955</v>
      </c>
      <c r="E37" s="197">
        <f t="shared" si="19"/>
        <v>15895</v>
      </c>
      <c r="F37" s="197">
        <f t="shared" si="19"/>
        <v>18955</v>
      </c>
      <c r="G37" s="197">
        <f t="shared" si="19"/>
        <v>19805</v>
      </c>
      <c r="H37" s="197">
        <f t="shared" si="19"/>
        <v>14705</v>
      </c>
      <c r="I37" s="197">
        <f t="shared" si="19"/>
        <v>14365</v>
      </c>
      <c r="J37" s="197">
        <f t="shared" si="19"/>
        <v>15555</v>
      </c>
      <c r="K37" s="197">
        <f t="shared" si="19"/>
        <v>14365</v>
      </c>
      <c r="L37" s="197">
        <f t="shared" si="19"/>
        <v>14365</v>
      </c>
      <c r="M37" s="197">
        <f t="shared" si="19"/>
        <v>13345</v>
      </c>
      <c r="N37" s="197">
        <f t="shared" si="19"/>
        <v>13345</v>
      </c>
      <c r="O37" s="197">
        <f t="shared" si="19"/>
        <v>13345</v>
      </c>
      <c r="P37" s="197">
        <f t="shared" si="19"/>
        <v>13345</v>
      </c>
      <c r="Q37" s="197">
        <f t="shared" si="19"/>
        <v>14960</v>
      </c>
      <c r="R37" s="197">
        <f t="shared" si="19"/>
        <v>14365</v>
      </c>
      <c r="S37" s="197">
        <f t="shared" si="19"/>
        <v>14365</v>
      </c>
      <c r="T37" s="197">
        <f t="shared" si="19"/>
        <v>14960</v>
      </c>
      <c r="U37" s="197">
        <f t="shared" si="19"/>
        <v>12750</v>
      </c>
      <c r="V37" s="197">
        <f t="shared" si="19"/>
        <v>12155</v>
      </c>
      <c r="W37" s="197">
        <f t="shared" si="19"/>
        <v>12750</v>
      </c>
      <c r="X37" s="197">
        <f t="shared" si="19"/>
        <v>12155</v>
      </c>
      <c r="Y37" s="197">
        <f t="shared" si="19"/>
        <v>12750</v>
      </c>
      <c r="Z37" s="197">
        <f t="shared" si="19"/>
        <v>12155</v>
      </c>
      <c r="AA37" s="197">
        <f t="shared" si="19"/>
        <v>12750</v>
      </c>
      <c r="AB37" s="197">
        <f t="shared" si="19"/>
        <v>12155</v>
      </c>
      <c r="AC37" s="197">
        <f t="shared" si="19"/>
        <v>12750</v>
      </c>
      <c r="AD37" s="197">
        <f t="shared" si="19"/>
        <v>12155</v>
      </c>
      <c r="AE37" s="197">
        <f t="shared" si="19"/>
        <v>12750</v>
      </c>
      <c r="AF37" s="197">
        <f t="shared" si="19"/>
        <v>13515</v>
      </c>
      <c r="AG37" s="197">
        <f t="shared" si="19"/>
        <v>12750</v>
      </c>
      <c r="AH37" s="197">
        <f t="shared" si="19"/>
        <v>13940</v>
      </c>
      <c r="AI37" s="197">
        <f t="shared" si="19"/>
        <v>15300</v>
      </c>
      <c r="AJ37" s="197">
        <f t="shared" si="19"/>
        <v>13940</v>
      </c>
      <c r="AK37" s="197">
        <f t="shared" si="19"/>
        <v>19380</v>
      </c>
      <c r="AL37" s="197">
        <f t="shared" si="19"/>
        <v>27625</v>
      </c>
      <c r="AM37" s="197">
        <f t="shared" si="19"/>
        <v>29750</v>
      </c>
      <c r="AN37" s="197">
        <f t="shared" si="19"/>
        <v>37825</v>
      </c>
      <c r="AO37" s="197">
        <f t="shared" si="19"/>
        <v>37825</v>
      </c>
      <c r="AP37" s="197">
        <f t="shared" si="19"/>
        <v>40800</v>
      </c>
      <c r="AQ37" s="197">
        <f t="shared" si="19"/>
        <v>31875</v>
      </c>
      <c r="AR37" s="197">
        <f t="shared" si="19"/>
        <v>29750</v>
      </c>
      <c r="AS37" s="197">
        <f t="shared" si="19"/>
        <v>24140</v>
      </c>
      <c r="AT37" s="197">
        <f t="shared" si="19"/>
        <v>22440</v>
      </c>
      <c r="AU37" s="197">
        <f t="shared" si="19"/>
        <v>25840</v>
      </c>
      <c r="AV37" s="197">
        <f t="shared" si="19"/>
        <v>27540</v>
      </c>
      <c r="AW37" s="197">
        <f t="shared" si="19"/>
        <v>26860</v>
      </c>
      <c r="AX37" s="197">
        <f t="shared" si="19"/>
        <v>28560</v>
      </c>
      <c r="AY37" s="197">
        <f t="shared" si="19"/>
        <v>31960</v>
      </c>
      <c r="AZ37" s="197">
        <f t="shared" si="19"/>
        <v>30260</v>
      </c>
      <c r="BA37" s="197">
        <f t="shared" si="19"/>
        <v>26860</v>
      </c>
      <c r="BB37" s="197">
        <f t="shared" si="19"/>
        <v>25585</v>
      </c>
      <c r="BC37" s="197">
        <f t="shared" si="19"/>
        <v>24310</v>
      </c>
      <c r="BD37" s="197">
        <f t="shared" si="19"/>
        <v>25585</v>
      </c>
      <c r="BE37" s="197">
        <f t="shared" si="19"/>
        <v>21165</v>
      </c>
      <c r="BF37" s="197">
        <f t="shared" si="19"/>
        <v>19890</v>
      </c>
    </row>
    <row r="38" spans="1:58" s="50" customFormat="1" x14ac:dyDescent="0.2">
      <c r="A38" s="42" t="s">
        <v>86</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row>
    <row r="39" spans="1:58" s="50" customFormat="1" x14ac:dyDescent="0.2">
      <c r="A39" s="88">
        <f>A27</f>
        <v>1</v>
      </c>
      <c r="B39" s="197">
        <f t="shared" ref="B39" si="20">ROUND(B19*0.85,)</f>
        <v>33745</v>
      </c>
      <c r="C39" s="197">
        <f t="shared" ref="C39:BF39" si="21">ROUND(C19*0.85,)</f>
        <v>30515</v>
      </c>
      <c r="D39" s="197">
        <f t="shared" si="21"/>
        <v>34765</v>
      </c>
      <c r="E39" s="197">
        <f t="shared" si="21"/>
        <v>31705</v>
      </c>
      <c r="F39" s="197">
        <f t="shared" si="21"/>
        <v>34765</v>
      </c>
      <c r="G39" s="197">
        <f t="shared" si="21"/>
        <v>35615</v>
      </c>
      <c r="H39" s="197">
        <f t="shared" si="21"/>
        <v>30515</v>
      </c>
      <c r="I39" s="197">
        <f t="shared" si="21"/>
        <v>26775</v>
      </c>
      <c r="J39" s="197">
        <f t="shared" si="21"/>
        <v>27965</v>
      </c>
      <c r="K39" s="197">
        <f t="shared" si="21"/>
        <v>26775</v>
      </c>
      <c r="L39" s="197">
        <f t="shared" si="21"/>
        <v>26775</v>
      </c>
      <c r="M39" s="197">
        <f t="shared" si="21"/>
        <v>25755</v>
      </c>
      <c r="N39" s="197">
        <f t="shared" si="21"/>
        <v>25755</v>
      </c>
      <c r="O39" s="197">
        <f t="shared" si="21"/>
        <v>25755</v>
      </c>
      <c r="P39" s="197">
        <f t="shared" si="21"/>
        <v>25755</v>
      </c>
      <c r="Q39" s="197">
        <f t="shared" si="21"/>
        <v>27370</v>
      </c>
      <c r="R39" s="197">
        <f t="shared" si="21"/>
        <v>26775</v>
      </c>
      <c r="S39" s="197">
        <f t="shared" si="21"/>
        <v>26775</v>
      </c>
      <c r="T39" s="197">
        <f t="shared" si="21"/>
        <v>27370</v>
      </c>
      <c r="U39" s="197">
        <f t="shared" si="21"/>
        <v>25160</v>
      </c>
      <c r="V39" s="197">
        <f t="shared" si="21"/>
        <v>24565</v>
      </c>
      <c r="W39" s="197">
        <f t="shared" si="21"/>
        <v>25160</v>
      </c>
      <c r="X39" s="197">
        <f t="shared" si="21"/>
        <v>24565</v>
      </c>
      <c r="Y39" s="197">
        <f t="shared" si="21"/>
        <v>25160</v>
      </c>
      <c r="Z39" s="197">
        <f t="shared" si="21"/>
        <v>24565</v>
      </c>
      <c r="AA39" s="197">
        <f t="shared" si="21"/>
        <v>25160</v>
      </c>
      <c r="AB39" s="197">
        <f t="shared" si="21"/>
        <v>24565</v>
      </c>
      <c r="AC39" s="197">
        <f t="shared" si="21"/>
        <v>25160</v>
      </c>
      <c r="AD39" s="197">
        <f t="shared" si="21"/>
        <v>24565</v>
      </c>
      <c r="AE39" s="197">
        <f t="shared" si="21"/>
        <v>29410</v>
      </c>
      <c r="AF39" s="197">
        <f t="shared" si="21"/>
        <v>30175</v>
      </c>
      <c r="AG39" s="197">
        <f t="shared" si="21"/>
        <v>29410</v>
      </c>
      <c r="AH39" s="197">
        <f t="shared" si="21"/>
        <v>30600</v>
      </c>
      <c r="AI39" s="197">
        <f t="shared" si="21"/>
        <v>31960</v>
      </c>
      <c r="AJ39" s="197">
        <f t="shared" si="21"/>
        <v>30600</v>
      </c>
      <c r="AK39" s="197">
        <f t="shared" si="21"/>
        <v>36040</v>
      </c>
      <c r="AL39" s="197">
        <f t="shared" si="21"/>
        <v>42713</v>
      </c>
      <c r="AM39" s="197">
        <f t="shared" si="21"/>
        <v>44838</v>
      </c>
      <c r="AN39" s="197">
        <f t="shared" si="21"/>
        <v>52913</v>
      </c>
      <c r="AO39" s="197">
        <f t="shared" si="21"/>
        <v>52913</v>
      </c>
      <c r="AP39" s="197">
        <f t="shared" si="21"/>
        <v>55888</v>
      </c>
      <c r="AQ39" s="197">
        <f t="shared" si="21"/>
        <v>46963</v>
      </c>
      <c r="AR39" s="197">
        <f t="shared" si="21"/>
        <v>44838</v>
      </c>
      <c r="AS39" s="197">
        <f t="shared" si="21"/>
        <v>35658</v>
      </c>
      <c r="AT39" s="197">
        <f t="shared" si="21"/>
        <v>33958</v>
      </c>
      <c r="AU39" s="197">
        <f t="shared" si="21"/>
        <v>37358</v>
      </c>
      <c r="AV39" s="197">
        <f t="shared" si="21"/>
        <v>39058</v>
      </c>
      <c r="AW39" s="197">
        <f t="shared" si="21"/>
        <v>42458</v>
      </c>
      <c r="AX39" s="197">
        <f t="shared" si="21"/>
        <v>44158</v>
      </c>
      <c r="AY39" s="197">
        <f t="shared" si="21"/>
        <v>47558</v>
      </c>
      <c r="AZ39" s="197">
        <f t="shared" si="21"/>
        <v>45858</v>
      </c>
      <c r="BA39" s="197">
        <f t="shared" si="21"/>
        <v>42458</v>
      </c>
      <c r="BB39" s="197">
        <f t="shared" si="21"/>
        <v>41183</v>
      </c>
      <c r="BC39" s="197">
        <f t="shared" si="21"/>
        <v>39908</v>
      </c>
      <c r="BD39" s="197">
        <f t="shared" si="21"/>
        <v>41183</v>
      </c>
      <c r="BE39" s="197">
        <f t="shared" si="21"/>
        <v>32683</v>
      </c>
      <c r="BF39" s="197">
        <f t="shared" si="21"/>
        <v>31408</v>
      </c>
    </row>
    <row r="40" spans="1:58" s="50" customFormat="1" x14ac:dyDescent="0.2">
      <c r="A40" s="88">
        <f>A28</f>
        <v>2</v>
      </c>
      <c r="B40" s="197">
        <f t="shared" ref="B40" si="22">ROUND(B20*0.85,)</f>
        <v>35190</v>
      </c>
      <c r="C40" s="197">
        <f t="shared" ref="C40:BF40" si="23">ROUND(C20*0.85,)</f>
        <v>31960</v>
      </c>
      <c r="D40" s="197">
        <f t="shared" si="23"/>
        <v>36210</v>
      </c>
      <c r="E40" s="197">
        <f t="shared" si="23"/>
        <v>33150</v>
      </c>
      <c r="F40" s="197">
        <f t="shared" si="23"/>
        <v>36210</v>
      </c>
      <c r="G40" s="197">
        <f t="shared" si="23"/>
        <v>37060</v>
      </c>
      <c r="H40" s="197">
        <f t="shared" si="23"/>
        <v>31960</v>
      </c>
      <c r="I40" s="197">
        <f t="shared" si="23"/>
        <v>28220</v>
      </c>
      <c r="J40" s="197">
        <f t="shared" si="23"/>
        <v>29410</v>
      </c>
      <c r="K40" s="197">
        <f t="shared" si="23"/>
        <v>28220</v>
      </c>
      <c r="L40" s="197">
        <f t="shared" si="23"/>
        <v>28220</v>
      </c>
      <c r="M40" s="197">
        <f t="shared" si="23"/>
        <v>27200</v>
      </c>
      <c r="N40" s="197">
        <f t="shared" si="23"/>
        <v>27200</v>
      </c>
      <c r="O40" s="197">
        <f t="shared" si="23"/>
        <v>27200</v>
      </c>
      <c r="P40" s="197">
        <f t="shared" si="23"/>
        <v>27200</v>
      </c>
      <c r="Q40" s="197">
        <f t="shared" si="23"/>
        <v>28815</v>
      </c>
      <c r="R40" s="197">
        <f t="shared" si="23"/>
        <v>28220</v>
      </c>
      <c r="S40" s="197">
        <f t="shared" si="23"/>
        <v>28220</v>
      </c>
      <c r="T40" s="197">
        <f t="shared" si="23"/>
        <v>28815</v>
      </c>
      <c r="U40" s="197">
        <f t="shared" si="23"/>
        <v>26605</v>
      </c>
      <c r="V40" s="197">
        <f t="shared" si="23"/>
        <v>26010</v>
      </c>
      <c r="W40" s="197">
        <f t="shared" si="23"/>
        <v>26605</v>
      </c>
      <c r="X40" s="197">
        <f t="shared" si="23"/>
        <v>26010</v>
      </c>
      <c r="Y40" s="197">
        <f t="shared" si="23"/>
        <v>26605</v>
      </c>
      <c r="Z40" s="197">
        <f t="shared" si="23"/>
        <v>26010</v>
      </c>
      <c r="AA40" s="197">
        <f t="shared" si="23"/>
        <v>26605</v>
      </c>
      <c r="AB40" s="197">
        <f t="shared" si="23"/>
        <v>26010</v>
      </c>
      <c r="AC40" s="197">
        <f t="shared" si="23"/>
        <v>26605</v>
      </c>
      <c r="AD40" s="197">
        <f t="shared" si="23"/>
        <v>26010</v>
      </c>
      <c r="AE40" s="197">
        <f t="shared" si="23"/>
        <v>30855</v>
      </c>
      <c r="AF40" s="197">
        <f t="shared" si="23"/>
        <v>31620</v>
      </c>
      <c r="AG40" s="197">
        <f t="shared" si="23"/>
        <v>30855</v>
      </c>
      <c r="AH40" s="197">
        <f t="shared" si="23"/>
        <v>32045</v>
      </c>
      <c r="AI40" s="197">
        <f t="shared" si="23"/>
        <v>33405</v>
      </c>
      <c r="AJ40" s="197">
        <f t="shared" si="23"/>
        <v>32045</v>
      </c>
      <c r="AK40" s="197">
        <f t="shared" si="23"/>
        <v>37485</v>
      </c>
      <c r="AL40" s="197">
        <f t="shared" si="23"/>
        <v>44625</v>
      </c>
      <c r="AM40" s="197">
        <f t="shared" si="23"/>
        <v>46750</v>
      </c>
      <c r="AN40" s="197">
        <f t="shared" si="23"/>
        <v>54825</v>
      </c>
      <c r="AO40" s="197">
        <f t="shared" si="23"/>
        <v>54825</v>
      </c>
      <c r="AP40" s="197">
        <f t="shared" si="23"/>
        <v>57800</v>
      </c>
      <c r="AQ40" s="197">
        <f t="shared" si="23"/>
        <v>48875</v>
      </c>
      <c r="AR40" s="197">
        <f t="shared" si="23"/>
        <v>46750</v>
      </c>
      <c r="AS40" s="197">
        <f t="shared" si="23"/>
        <v>37315</v>
      </c>
      <c r="AT40" s="197">
        <f t="shared" si="23"/>
        <v>35615</v>
      </c>
      <c r="AU40" s="197">
        <f t="shared" si="23"/>
        <v>39015</v>
      </c>
      <c r="AV40" s="197">
        <f t="shared" si="23"/>
        <v>40715</v>
      </c>
      <c r="AW40" s="197">
        <f t="shared" si="23"/>
        <v>44115</v>
      </c>
      <c r="AX40" s="197">
        <f t="shared" si="23"/>
        <v>45815</v>
      </c>
      <c r="AY40" s="197">
        <f t="shared" si="23"/>
        <v>49215</v>
      </c>
      <c r="AZ40" s="197">
        <f t="shared" si="23"/>
        <v>47515</v>
      </c>
      <c r="BA40" s="197">
        <f t="shared" si="23"/>
        <v>44115</v>
      </c>
      <c r="BB40" s="197">
        <f t="shared" si="23"/>
        <v>42840</v>
      </c>
      <c r="BC40" s="197">
        <f t="shared" si="23"/>
        <v>41565</v>
      </c>
      <c r="BD40" s="197">
        <f t="shared" si="23"/>
        <v>42840</v>
      </c>
      <c r="BE40" s="197">
        <f t="shared" si="23"/>
        <v>34340</v>
      </c>
      <c r="BF40" s="197">
        <f t="shared" si="23"/>
        <v>33065</v>
      </c>
    </row>
    <row r="41" spans="1:58" s="50" customFormat="1" x14ac:dyDescent="0.2">
      <c r="A41" s="42" t="s">
        <v>87</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row>
    <row r="42" spans="1:58" s="50" customFormat="1" x14ac:dyDescent="0.2">
      <c r="A42" s="88" t="s">
        <v>88</v>
      </c>
      <c r="B42" s="8">
        <f t="shared" ref="B42" si="24">ROUND(B22*0.85,)</f>
        <v>52190</v>
      </c>
      <c r="C42" s="8">
        <f t="shared" ref="C42:BF42" si="25">ROUND(C22*0.85,)</f>
        <v>48960</v>
      </c>
      <c r="D42" s="8">
        <f t="shared" si="25"/>
        <v>53210</v>
      </c>
      <c r="E42" s="8">
        <f t="shared" si="25"/>
        <v>50150</v>
      </c>
      <c r="F42" s="8">
        <f t="shared" si="25"/>
        <v>53210</v>
      </c>
      <c r="G42" s="8">
        <f t="shared" si="25"/>
        <v>54060</v>
      </c>
      <c r="H42" s="8">
        <f t="shared" si="25"/>
        <v>48960</v>
      </c>
      <c r="I42" s="8">
        <f t="shared" si="25"/>
        <v>49470</v>
      </c>
      <c r="J42" s="8">
        <f t="shared" si="25"/>
        <v>50660</v>
      </c>
      <c r="K42" s="8">
        <f t="shared" si="25"/>
        <v>49470</v>
      </c>
      <c r="L42" s="8">
        <f t="shared" si="25"/>
        <v>49470</v>
      </c>
      <c r="M42" s="8">
        <f t="shared" si="25"/>
        <v>48450</v>
      </c>
      <c r="N42" s="8">
        <f t="shared" si="25"/>
        <v>48450</v>
      </c>
      <c r="O42" s="8">
        <f t="shared" si="25"/>
        <v>48450</v>
      </c>
      <c r="P42" s="8">
        <f t="shared" si="25"/>
        <v>48450</v>
      </c>
      <c r="Q42" s="8">
        <f t="shared" si="25"/>
        <v>50065</v>
      </c>
      <c r="R42" s="8">
        <f t="shared" si="25"/>
        <v>49470</v>
      </c>
      <c r="S42" s="8">
        <f t="shared" si="25"/>
        <v>49470</v>
      </c>
      <c r="T42" s="8">
        <f t="shared" si="25"/>
        <v>50065</v>
      </c>
      <c r="U42" s="8">
        <f t="shared" si="25"/>
        <v>47855</v>
      </c>
      <c r="V42" s="8">
        <f t="shared" si="25"/>
        <v>47260</v>
      </c>
      <c r="W42" s="8">
        <f t="shared" si="25"/>
        <v>47855</v>
      </c>
      <c r="X42" s="8">
        <f t="shared" si="25"/>
        <v>47260</v>
      </c>
      <c r="Y42" s="8">
        <f t="shared" si="25"/>
        <v>47855</v>
      </c>
      <c r="Z42" s="8">
        <f t="shared" si="25"/>
        <v>47260</v>
      </c>
      <c r="AA42" s="8">
        <f t="shared" si="25"/>
        <v>47855</v>
      </c>
      <c r="AB42" s="8">
        <f t="shared" si="25"/>
        <v>47260</v>
      </c>
      <c r="AC42" s="8">
        <f t="shared" si="25"/>
        <v>47855</v>
      </c>
      <c r="AD42" s="8">
        <f t="shared" si="25"/>
        <v>47260</v>
      </c>
      <c r="AE42" s="8">
        <f t="shared" si="25"/>
        <v>56355</v>
      </c>
      <c r="AF42" s="8">
        <f t="shared" si="25"/>
        <v>57120</v>
      </c>
      <c r="AG42" s="8">
        <f t="shared" si="25"/>
        <v>56355</v>
      </c>
      <c r="AH42" s="8">
        <f t="shared" si="25"/>
        <v>57545</v>
      </c>
      <c r="AI42" s="8">
        <f t="shared" si="25"/>
        <v>58905</v>
      </c>
      <c r="AJ42" s="8">
        <f t="shared" si="25"/>
        <v>57545</v>
      </c>
      <c r="AK42" s="8">
        <f t="shared" si="25"/>
        <v>62985</v>
      </c>
      <c r="AL42" s="8">
        <f t="shared" si="25"/>
        <v>91375</v>
      </c>
      <c r="AM42" s="8">
        <f t="shared" si="25"/>
        <v>93500</v>
      </c>
      <c r="AN42" s="8">
        <f t="shared" si="25"/>
        <v>101575</v>
      </c>
      <c r="AO42" s="8">
        <f t="shared" si="25"/>
        <v>101575</v>
      </c>
      <c r="AP42" s="8">
        <f t="shared" si="25"/>
        <v>104550</v>
      </c>
      <c r="AQ42" s="8">
        <f t="shared" si="25"/>
        <v>95625</v>
      </c>
      <c r="AR42" s="8">
        <f t="shared" si="25"/>
        <v>93500</v>
      </c>
      <c r="AS42" s="8">
        <f t="shared" si="25"/>
        <v>67065</v>
      </c>
      <c r="AT42" s="8">
        <f t="shared" si="25"/>
        <v>65365</v>
      </c>
      <c r="AU42" s="8">
        <f t="shared" si="25"/>
        <v>68765</v>
      </c>
      <c r="AV42" s="8">
        <f t="shared" si="25"/>
        <v>70465</v>
      </c>
      <c r="AW42" s="8">
        <f t="shared" si="25"/>
        <v>78115</v>
      </c>
      <c r="AX42" s="8">
        <f t="shared" si="25"/>
        <v>79815</v>
      </c>
      <c r="AY42" s="8">
        <f t="shared" si="25"/>
        <v>83215</v>
      </c>
      <c r="AZ42" s="8">
        <f t="shared" si="25"/>
        <v>81515</v>
      </c>
      <c r="BA42" s="8">
        <f t="shared" si="25"/>
        <v>78115</v>
      </c>
      <c r="BB42" s="8">
        <f t="shared" si="25"/>
        <v>76840</v>
      </c>
      <c r="BC42" s="8">
        <f t="shared" si="25"/>
        <v>75565</v>
      </c>
      <c r="BD42" s="8">
        <f t="shared" si="25"/>
        <v>76840</v>
      </c>
      <c r="BE42" s="8">
        <f t="shared" si="25"/>
        <v>64090</v>
      </c>
      <c r="BF42" s="8">
        <f t="shared" si="25"/>
        <v>62815</v>
      </c>
    </row>
    <row r="43" spans="1:58" s="50" customFormat="1" x14ac:dyDescent="0.2">
      <c r="A43" s="183" t="s">
        <v>223</v>
      </c>
    </row>
    <row r="44" spans="1:58" s="50" customFormat="1" ht="12.75" hidden="1" thickBot="1" x14ac:dyDescent="0.25">
      <c r="A44" s="163" t="s">
        <v>182</v>
      </c>
    </row>
    <row r="45" spans="1:58" s="50" customFormat="1" ht="12.75" hidden="1" x14ac:dyDescent="0.2">
      <c r="A45" s="161" t="s">
        <v>181</v>
      </c>
    </row>
    <row r="46" spans="1:58" s="50" customFormat="1" hidden="1" x14ac:dyDescent="0.2">
      <c r="A46" s="48"/>
    </row>
    <row r="47" spans="1:58" s="50" customFormat="1" ht="24" hidden="1" x14ac:dyDescent="0.2">
      <c r="A47" s="164" t="s">
        <v>183</v>
      </c>
    </row>
    <row r="48" spans="1:58" s="50" customFormat="1" ht="25.5" hidden="1" x14ac:dyDescent="0.2">
      <c r="A48" s="162" t="s">
        <v>184</v>
      </c>
    </row>
    <row r="49" spans="1:1" s="50" customFormat="1" hidden="1" x14ac:dyDescent="0.2">
      <c r="A49" s="164" t="s">
        <v>185</v>
      </c>
    </row>
    <row r="50" spans="1:1" s="50" customFormat="1" x14ac:dyDescent="0.2">
      <c r="A50" s="165"/>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59" t="s">
        <v>162</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67" t="s">
        <v>276</v>
      </c>
    </row>
  </sheetData>
  <mergeCells count="1">
    <mergeCell ref="A1:A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2"/>
  <sheetViews>
    <sheetView zoomScale="90" zoomScaleNormal="90" workbookViewId="0">
      <selection activeCell="B28" sqref="B28"/>
    </sheetView>
  </sheetViews>
  <sheetFormatPr defaultColWidth="9" defaultRowHeight="12" x14ac:dyDescent="0.2"/>
  <cols>
    <col min="1" max="1" width="84.5703125" style="48" customWidth="1"/>
    <col min="2" max="16384" width="9" style="48"/>
  </cols>
  <sheetData>
    <row r="1" spans="1:58" s="51" customFormat="1" ht="12" customHeight="1" x14ac:dyDescent="0.2">
      <c r="A1" s="213" t="s">
        <v>82</v>
      </c>
    </row>
    <row r="2" spans="1:58" s="51" customFormat="1" ht="12" customHeight="1" x14ac:dyDescent="0.2">
      <c r="A2" s="213"/>
    </row>
    <row r="3" spans="1:58" s="51" customFormat="1" x14ac:dyDescent="0.2">
      <c r="A3" s="97" t="s">
        <v>91</v>
      </c>
    </row>
    <row r="4" spans="1:58" s="52" customFormat="1" ht="21" customHeight="1" x14ac:dyDescent="0.2">
      <c r="A4" s="98" t="s">
        <v>64</v>
      </c>
      <c r="B4" s="189">
        <f>'C завтраками| Bed and breakfast'!B4</f>
        <v>45910</v>
      </c>
      <c r="C4" s="189">
        <f>'C завтраками| Bed and breakfast'!C4</f>
        <v>45914</v>
      </c>
      <c r="D4" s="189">
        <f>'C завтраками| Bed and breakfast'!D4</f>
        <v>45916</v>
      </c>
      <c r="E4" s="189">
        <f>'C завтраками| Bed and breakfast'!E4</f>
        <v>45919</v>
      </c>
      <c r="F4" s="189">
        <f>'C завтраками| Bed and breakfast'!F4</f>
        <v>45922</v>
      </c>
      <c r="G4" s="189">
        <f>'C завтраками| Bed and breakfast'!G4</f>
        <v>45924</v>
      </c>
      <c r="H4" s="189">
        <f>'C завтраками| Bed and breakfast'!H4</f>
        <v>45926</v>
      </c>
      <c r="I4" s="189">
        <f>'C завтраками| Bed and breakfast'!I4</f>
        <v>45931</v>
      </c>
      <c r="J4" s="189">
        <f>'C завтраками| Bed and breakfast'!J4</f>
        <v>45933</v>
      </c>
      <c r="K4" s="189">
        <f>'C завтраками| Bed and breakfast'!K4</f>
        <v>45938</v>
      </c>
      <c r="L4" s="189">
        <f>'C завтраками| Bed and breakfast'!L4</f>
        <v>45940</v>
      </c>
      <c r="M4" s="189">
        <f>'C завтраками| Bed and breakfast'!M4</f>
        <v>45942</v>
      </c>
      <c r="N4" s="189">
        <f>'C завтраками| Bed and breakfast'!N4</f>
        <v>45947</v>
      </c>
      <c r="O4" s="189">
        <f>'C завтраками| Bed and breakfast'!O4</f>
        <v>45949</v>
      </c>
      <c r="P4" s="189">
        <f>'C завтраками| Bed and breakfast'!P4</f>
        <v>45953</v>
      </c>
      <c r="Q4" s="189">
        <f>'C завтраками| Bed and breakfast'!Q4</f>
        <v>45954</v>
      </c>
      <c r="R4" s="189">
        <f>'C завтраками| Bed and breakfast'!R4</f>
        <v>45958</v>
      </c>
      <c r="S4" s="189">
        <f>'C завтраками| Bed and breakfast'!S4</f>
        <v>45959</v>
      </c>
      <c r="T4" s="189">
        <f>'C завтраками| Bed and breakfast'!T4</f>
        <v>45961</v>
      </c>
      <c r="U4" s="189">
        <f>'C завтраками| Bed and breakfast'!U4</f>
        <v>45965</v>
      </c>
      <c r="V4" s="189">
        <f>'C завтраками| Bed and breakfast'!V4</f>
        <v>45966</v>
      </c>
      <c r="W4" s="189">
        <f>'C завтраками| Bed and breakfast'!W4</f>
        <v>45968</v>
      </c>
      <c r="X4" s="189">
        <f>'C завтраками| Bed and breakfast'!X4</f>
        <v>45970</v>
      </c>
      <c r="Y4" s="189">
        <f>'C завтраками| Bed and breakfast'!Y4</f>
        <v>45975</v>
      </c>
      <c r="Z4" s="189">
        <f>'C завтраками| Bed and breakfast'!Z4</f>
        <v>45977</v>
      </c>
      <c r="AA4" s="189">
        <f>'C завтраками| Bed and breakfast'!AA4</f>
        <v>45982</v>
      </c>
      <c r="AB4" s="189">
        <f>'C завтраками| Bed and breakfast'!AB4</f>
        <v>45984</v>
      </c>
      <c r="AC4" s="189">
        <f>'C завтраками| Bed and breakfast'!AC4</f>
        <v>45989</v>
      </c>
      <c r="AD4" s="189">
        <f>'C завтраками| Bed and breakfast'!AD4</f>
        <v>45991</v>
      </c>
      <c r="AE4" s="189">
        <f>'C завтраками| Bed and breakfast'!AE4</f>
        <v>45992</v>
      </c>
      <c r="AF4" s="189">
        <f>'C завтраками| Bed and breakfast'!AF4</f>
        <v>45998</v>
      </c>
      <c r="AG4" s="189">
        <f>'C завтраками| Bed and breakfast'!AG4</f>
        <v>46000</v>
      </c>
      <c r="AH4" s="189">
        <f>'C завтраками| Bed and breakfast'!AH4</f>
        <v>46003</v>
      </c>
      <c r="AI4" s="189">
        <f>'C завтраками| Bed and breakfast'!AI4</f>
        <v>46010</v>
      </c>
      <c r="AJ4" s="189">
        <f>'C завтраками| Bed and breakfast'!AJ4</f>
        <v>46012</v>
      </c>
      <c r="AK4" s="189">
        <f>'C завтраками| Bed and breakfast'!AK4</f>
        <v>46017</v>
      </c>
      <c r="AL4" s="189">
        <f>'C завтраками| Bed and breakfast'!AL4</f>
        <v>46020</v>
      </c>
      <c r="AM4" s="189">
        <f>'C завтраками| Bed and breakfast'!AM4</f>
        <v>46021</v>
      </c>
      <c r="AN4" s="189">
        <f>'C завтраками| Bed and breakfast'!AN4</f>
        <v>46022</v>
      </c>
      <c r="AO4" s="189">
        <f>'C завтраками| Bed and breakfast'!AO4</f>
        <v>46023</v>
      </c>
      <c r="AP4" s="189">
        <f>'C завтраками| Bed and breakfast'!AP4</f>
        <v>46024</v>
      </c>
      <c r="AQ4" s="189">
        <f>'C завтраками| Bed and breakfast'!AQ4</f>
        <v>46029</v>
      </c>
      <c r="AR4" s="189">
        <f>'C завтраками| Bed and breakfast'!AR4</f>
        <v>46030</v>
      </c>
      <c r="AS4" s="189">
        <f>'C завтраками| Bed and breakfast'!AS4</f>
        <v>46031</v>
      </c>
      <c r="AT4" s="189">
        <f>'C завтраками| Bed and breakfast'!AT4</f>
        <v>46033</v>
      </c>
      <c r="AU4" s="189">
        <f>'C завтраками| Bed and breakfast'!AU4</f>
        <v>46045</v>
      </c>
      <c r="AV4" s="189">
        <f>'C завтраками| Bed and breakfast'!AV4</f>
        <v>46052</v>
      </c>
      <c r="AW4" s="189">
        <f>'C завтраками| Bed and breakfast'!AW4</f>
        <v>46054</v>
      </c>
      <c r="AX4" s="189">
        <f>'C завтраками| Bed and breakfast'!AX4</f>
        <v>46066</v>
      </c>
      <c r="AY4" s="189">
        <f>'C завтраками| Bed and breakfast'!AY4</f>
        <v>46073</v>
      </c>
      <c r="AZ4" s="189">
        <f>'C завтраками| Bed and breakfast'!AZ4</f>
        <v>46076</v>
      </c>
      <c r="BA4" s="189">
        <f>'C завтраками| Bed and breakfast'!BA4</f>
        <v>46077</v>
      </c>
      <c r="BB4" s="189">
        <f>'C завтраками| Bed and breakfast'!BB4</f>
        <v>46082</v>
      </c>
      <c r="BC4" s="189">
        <f>'C завтраками| Bed and breakfast'!BC4</f>
        <v>46085</v>
      </c>
      <c r="BD4" s="189">
        <f>'C завтраками| Bed and breakfast'!BD4</f>
        <v>46087</v>
      </c>
      <c r="BE4" s="189">
        <f>'C завтраками| Bed and breakfast'!BE4</f>
        <v>46090</v>
      </c>
      <c r="BF4" s="189">
        <f>'C завтраками| Bed and breakfast'!BF4</f>
        <v>46105</v>
      </c>
    </row>
    <row r="5" spans="1:58" s="53" customFormat="1" ht="22.5" customHeight="1" x14ac:dyDescent="0.2">
      <c r="A5" s="98"/>
      <c r="B5" s="189">
        <f>'C завтраками| Bed and breakfast'!B5</f>
        <v>45913</v>
      </c>
      <c r="C5" s="189">
        <f>'C завтраками| Bed and breakfast'!C5</f>
        <v>45915</v>
      </c>
      <c r="D5" s="189">
        <f>'C завтраками| Bed and breakfast'!D5</f>
        <v>45918</v>
      </c>
      <c r="E5" s="189">
        <f>'C завтраками| Bed and breakfast'!E5</f>
        <v>45921</v>
      </c>
      <c r="F5" s="189">
        <f>'C завтраками| Bed and breakfast'!F5</f>
        <v>45923</v>
      </c>
      <c r="G5" s="189">
        <f>'C завтраками| Bed and breakfast'!G5</f>
        <v>45925</v>
      </c>
      <c r="H5" s="189">
        <f>'C завтраками| Bed and breakfast'!H5</f>
        <v>45930</v>
      </c>
      <c r="I5" s="189">
        <f>'C завтраками| Bed and breakfast'!I5</f>
        <v>45932</v>
      </c>
      <c r="J5" s="189">
        <f>'C завтраками| Bed and breakfast'!J5</f>
        <v>45937</v>
      </c>
      <c r="K5" s="189">
        <f>'C завтраками| Bed and breakfast'!K5</f>
        <v>45939</v>
      </c>
      <c r="L5" s="189">
        <f>'C завтраками| Bed and breakfast'!L5</f>
        <v>45941</v>
      </c>
      <c r="M5" s="189">
        <f>'C завтраками| Bed and breakfast'!M5</f>
        <v>45946</v>
      </c>
      <c r="N5" s="189">
        <f>'C завтраками| Bed and breakfast'!N5</f>
        <v>45948</v>
      </c>
      <c r="O5" s="189">
        <f>'C завтраками| Bed and breakfast'!O5</f>
        <v>45952</v>
      </c>
      <c r="P5" s="189">
        <f>'C завтраками| Bed and breakfast'!P5</f>
        <v>45953</v>
      </c>
      <c r="Q5" s="189">
        <f>'C завтраками| Bed and breakfast'!Q5</f>
        <v>45957</v>
      </c>
      <c r="R5" s="189">
        <f>'C завтраками| Bed and breakfast'!R5</f>
        <v>45958</v>
      </c>
      <c r="S5" s="189">
        <f>'C завтраками| Bed and breakfast'!S5</f>
        <v>45960</v>
      </c>
      <c r="T5" s="189">
        <f>'C завтраками| Bed and breakfast'!T5</f>
        <v>45963</v>
      </c>
      <c r="U5" s="189">
        <f>'C завтраками| Bed and breakfast'!U5</f>
        <v>45965</v>
      </c>
      <c r="V5" s="189">
        <f>'C завтраками| Bed and breakfast'!V5</f>
        <v>45967</v>
      </c>
      <c r="W5" s="189">
        <f>'C завтраками| Bed and breakfast'!W5</f>
        <v>45969</v>
      </c>
      <c r="X5" s="189">
        <f>'C завтраками| Bed and breakfast'!X5</f>
        <v>45974</v>
      </c>
      <c r="Y5" s="189">
        <f>'C завтраками| Bed and breakfast'!Y5</f>
        <v>45976</v>
      </c>
      <c r="Z5" s="189">
        <f>'C завтраками| Bed and breakfast'!Z5</f>
        <v>45981</v>
      </c>
      <c r="AA5" s="189">
        <f>'C завтраками| Bed and breakfast'!AA5</f>
        <v>45983</v>
      </c>
      <c r="AB5" s="189">
        <f>'C завтраками| Bed and breakfast'!AB5</f>
        <v>45988</v>
      </c>
      <c r="AC5" s="189">
        <f>'C завтраками| Bed and breakfast'!AC5</f>
        <v>45990</v>
      </c>
      <c r="AD5" s="189">
        <f>'C завтраками| Bed and breakfast'!AD5</f>
        <v>45991</v>
      </c>
      <c r="AE5" s="189">
        <f>'C завтраками| Bed and breakfast'!AE5</f>
        <v>45997</v>
      </c>
      <c r="AF5" s="189">
        <f>'C завтраками| Bed and breakfast'!AF5</f>
        <v>45999</v>
      </c>
      <c r="AG5" s="189">
        <f>'C завтраками| Bed and breakfast'!AG5</f>
        <v>46002</v>
      </c>
      <c r="AH5" s="189">
        <f>'C завтраками| Bed and breakfast'!AH5</f>
        <v>46009</v>
      </c>
      <c r="AI5" s="189">
        <f>'C завтраками| Bed and breakfast'!AI5</f>
        <v>46011</v>
      </c>
      <c r="AJ5" s="189">
        <f>'C завтраками| Bed and breakfast'!AJ5</f>
        <v>46016</v>
      </c>
      <c r="AK5" s="189">
        <f>'C завтраками| Bed and breakfast'!AK5</f>
        <v>46019</v>
      </c>
      <c r="AL5" s="189">
        <f>'C завтраками| Bed and breakfast'!AL5</f>
        <v>46020</v>
      </c>
      <c r="AM5" s="189">
        <f>'C завтраками| Bed and breakfast'!AM5</f>
        <v>46021</v>
      </c>
      <c r="AN5" s="189">
        <f>'C завтраками| Bed and breakfast'!AN5</f>
        <v>46022</v>
      </c>
      <c r="AO5" s="189">
        <f>'C завтраками| Bed and breakfast'!AO5</f>
        <v>46023</v>
      </c>
      <c r="AP5" s="189">
        <f>'C завтраками| Bed and breakfast'!AP5</f>
        <v>46028</v>
      </c>
      <c r="AQ5" s="189">
        <f>'C завтраками| Bed and breakfast'!AQ5</f>
        <v>46029</v>
      </c>
      <c r="AR5" s="189">
        <f>'C завтраками| Bed and breakfast'!AR5</f>
        <v>46030</v>
      </c>
      <c r="AS5" s="189">
        <f>'C завтраками| Bed and breakfast'!AS5</f>
        <v>46032</v>
      </c>
      <c r="AT5" s="189">
        <f>'C завтраками| Bed and breakfast'!AT5</f>
        <v>46044</v>
      </c>
      <c r="AU5" s="189">
        <f>'C завтраками| Bed and breakfast'!AU5</f>
        <v>46051</v>
      </c>
      <c r="AV5" s="189">
        <f>'C завтраками| Bed and breakfast'!AV5</f>
        <v>46053</v>
      </c>
      <c r="AW5" s="189">
        <f>'C завтраками| Bed and breakfast'!AW5</f>
        <v>46065</v>
      </c>
      <c r="AX5" s="189">
        <f>'C завтраками| Bed and breakfast'!AX5</f>
        <v>46072</v>
      </c>
      <c r="AY5" s="189">
        <f>'C завтраками| Bed and breakfast'!AY5</f>
        <v>46075</v>
      </c>
      <c r="AZ5" s="189">
        <f>'C завтраками| Bed and breakfast'!AZ5</f>
        <v>46076</v>
      </c>
      <c r="BA5" s="189">
        <f>'C завтраками| Bed and breakfast'!BA5</f>
        <v>46081</v>
      </c>
      <c r="BB5" s="189">
        <f>'C завтраками| Bed and breakfast'!BB5</f>
        <v>46084</v>
      </c>
      <c r="BC5" s="189">
        <f>'C завтраками| Bed and breakfast'!BC5</f>
        <v>46086</v>
      </c>
      <c r="BD5" s="189">
        <f>'C завтраками| Bed and breakfast'!BD5</f>
        <v>46089</v>
      </c>
      <c r="BE5" s="189">
        <f>'C завтраками| Bed and breakfast'!BE5</f>
        <v>46104</v>
      </c>
      <c r="BF5" s="189">
        <f>'C завтраками| Bed and breakfast'!BF5</f>
        <v>46112</v>
      </c>
    </row>
    <row r="6" spans="1:58" s="53" customFormat="1" x14ac:dyDescent="0.2">
      <c r="A6" s="42" t="s">
        <v>83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8" s="53" customFormat="1" x14ac:dyDescent="0.2">
      <c r="A7" s="88">
        <v>1</v>
      </c>
      <c r="B7" s="8">
        <f>'C завтраками| Bed and breakfast'!B7</f>
        <v>14700</v>
      </c>
      <c r="C7" s="8">
        <f>'C завтраками| Bed and breakfast'!C7</f>
        <v>10900</v>
      </c>
      <c r="D7" s="8">
        <f>'C завтраками| Bed and breakfast'!D7</f>
        <v>15900</v>
      </c>
      <c r="E7" s="8">
        <f>'C завтраками| Bed and breakfast'!E7</f>
        <v>12300</v>
      </c>
      <c r="F7" s="8">
        <f>'C завтраками| Bed and breakfast'!F7</f>
        <v>15900</v>
      </c>
      <c r="G7" s="8">
        <f>'C завтраками| Bed and breakfast'!G7</f>
        <v>16900</v>
      </c>
      <c r="H7" s="8">
        <f>'C завтраками| Bed and breakfast'!H7</f>
        <v>10900</v>
      </c>
      <c r="I7" s="8">
        <f>'C завтраками| Bed and breakfast'!I7</f>
        <v>11500</v>
      </c>
      <c r="J7" s="8">
        <f>'C завтраками| Bed and breakfast'!J7</f>
        <v>12900</v>
      </c>
      <c r="K7" s="8">
        <f>'C завтраками| Bed and breakfast'!K7</f>
        <v>11500</v>
      </c>
      <c r="L7" s="8">
        <f>'C завтраками| Bed and breakfast'!L7</f>
        <v>11500</v>
      </c>
      <c r="M7" s="8">
        <f>'C завтраками| Bed and breakfast'!M7</f>
        <v>10300</v>
      </c>
      <c r="N7" s="8">
        <f>'C завтраками| Bed and breakfast'!N7</f>
        <v>10300</v>
      </c>
      <c r="O7" s="8">
        <f>'C завтраками| Bed and breakfast'!O7</f>
        <v>10300</v>
      </c>
      <c r="P7" s="8">
        <f>'C завтраками| Bed and breakfast'!P7</f>
        <v>10300</v>
      </c>
      <c r="Q7" s="8">
        <f>'C завтраками| Bed and breakfast'!Q7</f>
        <v>12200</v>
      </c>
      <c r="R7" s="8">
        <f>'C завтраками| Bed and breakfast'!R7</f>
        <v>11500</v>
      </c>
      <c r="S7" s="8">
        <f>'C завтраками| Bed and breakfast'!S7</f>
        <v>11500</v>
      </c>
      <c r="T7" s="8">
        <f>'C завтраками| Bed and breakfast'!T7</f>
        <v>12200</v>
      </c>
      <c r="U7" s="8">
        <f>'C завтраками| Bed and breakfast'!U7</f>
        <v>9600</v>
      </c>
      <c r="V7" s="8">
        <f>'C завтраками| Bed and breakfast'!V7</f>
        <v>8900</v>
      </c>
      <c r="W7" s="8">
        <f>'C завтраками| Bed and breakfast'!W7</f>
        <v>9600</v>
      </c>
      <c r="X7" s="8">
        <f>'C завтраками| Bed and breakfast'!X7</f>
        <v>8900</v>
      </c>
      <c r="Y7" s="8">
        <f>'C завтраками| Bed and breakfast'!Y7</f>
        <v>9600</v>
      </c>
      <c r="Z7" s="8">
        <f>'C завтраками| Bed and breakfast'!Z7</f>
        <v>8900</v>
      </c>
      <c r="AA7" s="8">
        <f>'C завтраками| Bed and breakfast'!AA7</f>
        <v>9600</v>
      </c>
      <c r="AB7" s="8">
        <f>'C завтраками| Bed and breakfast'!AB7</f>
        <v>8900</v>
      </c>
      <c r="AC7" s="8">
        <f>'C завтраками| Bed and breakfast'!AC7</f>
        <v>9600</v>
      </c>
      <c r="AD7" s="8">
        <f>'C завтраками| Bed and breakfast'!AD7</f>
        <v>8900</v>
      </c>
      <c r="AE7" s="8">
        <f>'C завтраками| Bed and breakfast'!AE7</f>
        <v>9600</v>
      </c>
      <c r="AF7" s="8">
        <f>'C завтраками| Bed and breakfast'!AF7</f>
        <v>10500</v>
      </c>
      <c r="AG7" s="8">
        <f>'C завтраками| Bed and breakfast'!AG7</f>
        <v>9600</v>
      </c>
      <c r="AH7" s="8">
        <f>'C завтраками| Bed and breakfast'!AH7</f>
        <v>11000</v>
      </c>
      <c r="AI7" s="8">
        <f>'C завтраками| Bed and breakfast'!AI7</f>
        <v>12600</v>
      </c>
      <c r="AJ7" s="8">
        <f>'C завтраками| Bed and breakfast'!AJ7</f>
        <v>11000</v>
      </c>
      <c r="AK7" s="8">
        <f>'C завтраками| Bed and breakfast'!AK7</f>
        <v>17400</v>
      </c>
      <c r="AL7" s="8">
        <f>'C завтраками| Bed and breakfast'!AL7</f>
        <v>25250</v>
      </c>
      <c r="AM7" s="8">
        <f>'C завтраками| Bed and breakfast'!AM7</f>
        <v>27750</v>
      </c>
      <c r="AN7" s="8">
        <f>'C завтраками| Bed and breakfast'!AN7</f>
        <v>37250</v>
      </c>
      <c r="AO7" s="8">
        <f>'C завтраками| Bed and breakfast'!AO7</f>
        <v>37250</v>
      </c>
      <c r="AP7" s="8">
        <f>'C завтраками| Bed and breakfast'!AP7</f>
        <v>40750</v>
      </c>
      <c r="AQ7" s="8">
        <f>'C завтраками| Bed and breakfast'!AQ7</f>
        <v>30250</v>
      </c>
      <c r="AR7" s="8">
        <f>'C завтраками| Bed and breakfast'!AR7</f>
        <v>27750</v>
      </c>
      <c r="AS7" s="8">
        <f>'C завтраками| Bed and breakfast'!AS7</f>
        <v>21950</v>
      </c>
      <c r="AT7" s="8">
        <f>'C завтраками| Bed and breakfast'!AT7</f>
        <v>19950</v>
      </c>
      <c r="AU7" s="8">
        <f>'C завтраками| Bed and breakfast'!AU7</f>
        <v>23950</v>
      </c>
      <c r="AV7" s="8">
        <f>'C завтраками| Bed and breakfast'!AV7</f>
        <v>25950</v>
      </c>
      <c r="AW7" s="8">
        <f>'C завтраками| Bed and breakfast'!AW7</f>
        <v>24950</v>
      </c>
      <c r="AX7" s="8">
        <f>'C завтраками| Bed and breakfast'!AX7</f>
        <v>26950</v>
      </c>
      <c r="AY7" s="8">
        <f>'C завтраками| Bed and breakfast'!AY7</f>
        <v>30950</v>
      </c>
      <c r="AZ7" s="8">
        <f>'C завтраками| Bed and breakfast'!AZ7</f>
        <v>28950</v>
      </c>
      <c r="BA7" s="8">
        <f>'C завтраками| Bed and breakfast'!BA7</f>
        <v>24950</v>
      </c>
      <c r="BB7" s="8">
        <f>'C завтраками| Bed and breakfast'!BB7</f>
        <v>23450</v>
      </c>
      <c r="BC7" s="8">
        <f>'C завтраками| Bed and breakfast'!BC7</f>
        <v>21950</v>
      </c>
      <c r="BD7" s="8">
        <f>'C завтраками| Bed and breakfast'!BD7</f>
        <v>23450</v>
      </c>
      <c r="BE7" s="8">
        <f>'C завтраками| Bed and breakfast'!BE7</f>
        <v>18450</v>
      </c>
      <c r="BF7" s="8">
        <f>'C завтраками| Bed and breakfast'!BF7</f>
        <v>16950</v>
      </c>
    </row>
    <row r="8" spans="1:58" s="53" customFormat="1" x14ac:dyDescent="0.2">
      <c r="A8" s="88">
        <v>2</v>
      </c>
      <c r="B8" s="8">
        <f>'C завтраками| Bed and breakfast'!B8</f>
        <v>16400</v>
      </c>
      <c r="C8" s="8">
        <f>'C завтраками| Bed and breakfast'!C8</f>
        <v>12600</v>
      </c>
      <c r="D8" s="8">
        <f>'C завтраками| Bed and breakfast'!D8</f>
        <v>17600</v>
      </c>
      <c r="E8" s="8">
        <f>'C завтраками| Bed and breakfast'!E8</f>
        <v>14000</v>
      </c>
      <c r="F8" s="8">
        <f>'C завтраками| Bed and breakfast'!F8</f>
        <v>17600</v>
      </c>
      <c r="G8" s="8">
        <f>'C завтраками| Bed and breakfast'!G8</f>
        <v>18600</v>
      </c>
      <c r="H8" s="8">
        <f>'C завтраками| Bed and breakfast'!H8</f>
        <v>12600</v>
      </c>
      <c r="I8" s="8">
        <f>'C завтраками| Bed and breakfast'!I8</f>
        <v>13200</v>
      </c>
      <c r="J8" s="8">
        <f>'C завтраками| Bed and breakfast'!J8</f>
        <v>14600</v>
      </c>
      <c r="K8" s="8">
        <f>'C завтраками| Bed and breakfast'!K8</f>
        <v>13200</v>
      </c>
      <c r="L8" s="8">
        <f>'C завтраками| Bed and breakfast'!L8</f>
        <v>13200</v>
      </c>
      <c r="M8" s="8">
        <f>'C завтраками| Bed and breakfast'!M8</f>
        <v>12000</v>
      </c>
      <c r="N8" s="8">
        <f>'C завтраками| Bed and breakfast'!N8</f>
        <v>12000</v>
      </c>
      <c r="O8" s="8">
        <f>'C завтраками| Bed and breakfast'!O8</f>
        <v>12000</v>
      </c>
      <c r="P8" s="8">
        <f>'C завтраками| Bed and breakfast'!P8</f>
        <v>12000</v>
      </c>
      <c r="Q8" s="8">
        <f>'C завтраками| Bed and breakfast'!Q8</f>
        <v>13900</v>
      </c>
      <c r="R8" s="8">
        <f>'C завтраками| Bed and breakfast'!R8</f>
        <v>13200</v>
      </c>
      <c r="S8" s="8">
        <f>'C завтраками| Bed and breakfast'!S8</f>
        <v>13200</v>
      </c>
      <c r="T8" s="8">
        <f>'C завтраками| Bed and breakfast'!T8</f>
        <v>13900</v>
      </c>
      <c r="U8" s="8">
        <f>'C завтраками| Bed and breakfast'!U8</f>
        <v>11300</v>
      </c>
      <c r="V8" s="8">
        <f>'C завтраками| Bed and breakfast'!V8</f>
        <v>10600</v>
      </c>
      <c r="W8" s="8">
        <f>'C завтраками| Bed and breakfast'!W8</f>
        <v>11300</v>
      </c>
      <c r="X8" s="8">
        <f>'C завтраками| Bed and breakfast'!X8</f>
        <v>10600</v>
      </c>
      <c r="Y8" s="8">
        <f>'C завтраками| Bed and breakfast'!Y8</f>
        <v>11300</v>
      </c>
      <c r="Z8" s="8">
        <f>'C завтраками| Bed and breakfast'!Z8</f>
        <v>10600</v>
      </c>
      <c r="AA8" s="8">
        <f>'C завтраками| Bed and breakfast'!AA8</f>
        <v>11300</v>
      </c>
      <c r="AB8" s="8">
        <f>'C завтраками| Bed and breakfast'!AB8</f>
        <v>10600</v>
      </c>
      <c r="AC8" s="8">
        <f>'C завтраками| Bed and breakfast'!AC8</f>
        <v>11300</v>
      </c>
      <c r="AD8" s="8">
        <f>'C завтраками| Bed and breakfast'!AD8</f>
        <v>10600</v>
      </c>
      <c r="AE8" s="8">
        <f>'C завтраками| Bed and breakfast'!AE8</f>
        <v>11300</v>
      </c>
      <c r="AF8" s="8">
        <f>'C завтраками| Bed and breakfast'!AF8</f>
        <v>12200</v>
      </c>
      <c r="AG8" s="8">
        <f>'C завтраками| Bed and breakfast'!AG8</f>
        <v>11300</v>
      </c>
      <c r="AH8" s="8">
        <f>'C завтраками| Bed and breakfast'!AH8</f>
        <v>12700</v>
      </c>
      <c r="AI8" s="8">
        <f>'C завтраками| Bed and breakfast'!AI8</f>
        <v>14300</v>
      </c>
      <c r="AJ8" s="8">
        <f>'C завтраками| Bed and breakfast'!AJ8</f>
        <v>12700</v>
      </c>
      <c r="AK8" s="8">
        <f>'C завтраками| Bed and breakfast'!AK8</f>
        <v>19100</v>
      </c>
      <c r="AL8" s="8">
        <f>'C завтраками| Bed and breakfast'!AL8</f>
        <v>27500</v>
      </c>
      <c r="AM8" s="8">
        <f>'C завтраками| Bed and breakfast'!AM8</f>
        <v>30000</v>
      </c>
      <c r="AN8" s="8">
        <f>'C завтраками| Bed and breakfast'!AN8</f>
        <v>39500</v>
      </c>
      <c r="AO8" s="8">
        <f>'C завтраками| Bed and breakfast'!AO8</f>
        <v>39500</v>
      </c>
      <c r="AP8" s="8">
        <f>'C завтраками| Bed and breakfast'!AP8</f>
        <v>43000</v>
      </c>
      <c r="AQ8" s="8">
        <f>'C завтраками| Bed and breakfast'!AQ8</f>
        <v>32500</v>
      </c>
      <c r="AR8" s="8">
        <f>'C завтраками| Bed and breakfast'!AR8</f>
        <v>30000</v>
      </c>
      <c r="AS8" s="8">
        <f>'C завтраками| Bed and breakfast'!AS8</f>
        <v>23900</v>
      </c>
      <c r="AT8" s="8">
        <f>'C завтраками| Bed and breakfast'!AT8</f>
        <v>21900</v>
      </c>
      <c r="AU8" s="8">
        <f>'C завтраками| Bed and breakfast'!AU8</f>
        <v>25900</v>
      </c>
      <c r="AV8" s="8">
        <f>'C завтраками| Bed and breakfast'!AV8</f>
        <v>27900</v>
      </c>
      <c r="AW8" s="8">
        <f>'C завтраками| Bed and breakfast'!AW8</f>
        <v>26900</v>
      </c>
      <c r="AX8" s="8">
        <f>'C завтраками| Bed and breakfast'!AX8</f>
        <v>28900</v>
      </c>
      <c r="AY8" s="8">
        <f>'C завтраками| Bed and breakfast'!AY8</f>
        <v>32900</v>
      </c>
      <c r="AZ8" s="8">
        <f>'C завтраками| Bed and breakfast'!AZ8</f>
        <v>30900</v>
      </c>
      <c r="BA8" s="8">
        <f>'C завтраками| Bed and breakfast'!BA8</f>
        <v>26900</v>
      </c>
      <c r="BB8" s="8">
        <f>'C завтраками| Bed and breakfast'!BB8</f>
        <v>25400</v>
      </c>
      <c r="BC8" s="8">
        <f>'C завтраками| Bed and breakfast'!BC8</f>
        <v>23900</v>
      </c>
      <c r="BD8" s="8">
        <f>'C завтраками| Bed and breakfast'!BD8</f>
        <v>25400</v>
      </c>
      <c r="BE8" s="8">
        <f>'C завтраками| Bed and breakfast'!BE8</f>
        <v>20400</v>
      </c>
      <c r="BF8" s="8">
        <f>'C завтраками| Bed and breakfast'!BF8</f>
        <v>18900</v>
      </c>
    </row>
    <row r="9" spans="1:58"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s="53" customFormat="1" x14ac:dyDescent="0.2">
      <c r="A10" s="180">
        <v>1</v>
      </c>
      <c r="B10" s="8">
        <f>'C завтраками| Bed and breakfast'!B10</f>
        <v>16700</v>
      </c>
      <c r="C10" s="8">
        <f>'C завтраками| Bed and breakfast'!C10</f>
        <v>12900</v>
      </c>
      <c r="D10" s="8">
        <f>'C завтраками| Bed and breakfast'!D10</f>
        <v>17900</v>
      </c>
      <c r="E10" s="8">
        <f>'C завтраками| Bed and breakfast'!E10</f>
        <v>14300</v>
      </c>
      <c r="F10" s="8">
        <f>'C завтраками| Bed and breakfast'!F10</f>
        <v>17900</v>
      </c>
      <c r="G10" s="8">
        <f>'C завтраками| Bed and breakfast'!G10</f>
        <v>18900</v>
      </c>
      <c r="H10" s="8">
        <f>'C завтраками| Bed and breakfast'!H10</f>
        <v>12900</v>
      </c>
      <c r="I10" s="8">
        <f>'C завтраками| Bed and breakfast'!I10</f>
        <v>12500</v>
      </c>
      <c r="J10" s="8">
        <f>'C завтраками| Bed and breakfast'!J10</f>
        <v>13900</v>
      </c>
      <c r="K10" s="8">
        <f>'C завтраками| Bed and breakfast'!K10</f>
        <v>12500</v>
      </c>
      <c r="L10" s="8">
        <f>'C завтраками| Bed and breakfast'!L10</f>
        <v>12500</v>
      </c>
      <c r="M10" s="8">
        <f>'C завтраками| Bed and breakfast'!M10</f>
        <v>11300</v>
      </c>
      <c r="N10" s="8">
        <f>'C завтраками| Bed and breakfast'!N10</f>
        <v>11300</v>
      </c>
      <c r="O10" s="8">
        <f>'C завтраками| Bed and breakfast'!O10</f>
        <v>11300</v>
      </c>
      <c r="P10" s="8">
        <f>'C завтраками| Bed and breakfast'!P10</f>
        <v>11300</v>
      </c>
      <c r="Q10" s="8">
        <f>'C завтраками| Bed and breakfast'!Q10</f>
        <v>13200</v>
      </c>
      <c r="R10" s="8">
        <f>'C завтраками| Bed and breakfast'!R10</f>
        <v>12500</v>
      </c>
      <c r="S10" s="8">
        <f>'C завтраками| Bed and breakfast'!S10</f>
        <v>12500</v>
      </c>
      <c r="T10" s="8">
        <f>'C завтраками| Bed and breakfast'!T10</f>
        <v>13200</v>
      </c>
      <c r="U10" s="8">
        <f>'C завтраками| Bed and breakfast'!U10</f>
        <v>10600</v>
      </c>
      <c r="V10" s="8">
        <f>'C завтраками| Bed and breakfast'!V10</f>
        <v>9900</v>
      </c>
      <c r="W10" s="8">
        <f>'C завтраками| Bed and breakfast'!W10</f>
        <v>10600</v>
      </c>
      <c r="X10" s="8">
        <f>'C завтраками| Bed and breakfast'!X10</f>
        <v>9900</v>
      </c>
      <c r="Y10" s="8">
        <f>'C завтраками| Bed and breakfast'!Y10</f>
        <v>10600</v>
      </c>
      <c r="Z10" s="8">
        <f>'C завтраками| Bed and breakfast'!Z10</f>
        <v>9900</v>
      </c>
      <c r="AA10" s="8">
        <f>'C завтраками| Bed and breakfast'!AA10</f>
        <v>10600</v>
      </c>
      <c r="AB10" s="8">
        <f>'C завтраками| Bed and breakfast'!AB10</f>
        <v>9900</v>
      </c>
      <c r="AC10" s="8">
        <f>'C завтраками| Bed and breakfast'!AC10</f>
        <v>10600</v>
      </c>
      <c r="AD10" s="8">
        <f>'C завтраками| Bed and breakfast'!AD10</f>
        <v>9900</v>
      </c>
      <c r="AE10" s="8">
        <f>'C завтраками| Bed and breakfast'!AE10</f>
        <v>10600</v>
      </c>
      <c r="AF10" s="8">
        <f>'C завтраками| Bed and breakfast'!AF10</f>
        <v>11500</v>
      </c>
      <c r="AG10" s="8">
        <f>'C завтраками| Bed and breakfast'!AG10</f>
        <v>10600</v>
      </c>
      <c r="AH10" s="8">
        <f>'C завтраками| Bed and breakfast'!AH10</f>
        <v>12000</v>
      </c>
      <c r="AI10" s="8">
        <f>'C завтраками| Bed and breakfast'!AI10</f>
        <v>13600</v>
      </c>
      <c r="AJ10" s="8">
        <f>'C завтраками| Bed and breakfast'!AJ10</f>
        <v>12000</v>
      </c>
      <c r="AK10" s="8">
        <f>'C завтраками| Bed and breakfast'!AK10</f>
        <v>18400</v>
      </c>
      <c r="AL10" s="8">
        <f>'C завтраками| Bed and breakfast'!AL10</f>
        <v>27250</v>
      </c>
      <c r="AM10" s="8">
        <f>'C завтраками| Bed and breakfast'!AM10</f>
        <v>29750</v>
      </c>
      <c r="AN10" s="8">
        <f>'C завтраками| Bed and breakfast'!AN10</f>
        <v>39250</v>
      </c>
      <c r="AO10" s="8">
        <f>'C завтраками| Bed and breakfast'!AO10</f>
        <v>39250</v>
      </c>
      <c r="AP10" s="8">
        <f>'C завтраками| Bed and breakfast'!AP10</f>
        <v>42750</v>
      </c>
      <c r="AQ10" s="8">
        <f>'C завтраками| Bed and breakfast'!AQ10</f>
        <v>32250</v>
      </c>
      <c r="AR10" s="8">
        <f>'C завтраками| Bed and breakfast'!AR10</f>
        <v>29750</v>
      </c>
      <c r="AS10" s="8">
        <f>'C завтраками| Bed and breakfast'!AS10</f>
        <v>23950</v>
      </c>
      <c r="AT10" s="8">
        <f>'C завтраками| Bed and breakfast'!AT10</f>
        <v>21950</v>
      </c>
      <c r="AU10" s="8">
        <f>'C завтраками| Bed and breakfast'!AU10</f>
        <v>25950</v>
      </c>
      <c r="AV10" s="8">
        <f>'C завтраками| Bed and breakfast'!AV10</f>
        <v>27950</v>
      </c>
      <c r="AW10" s="8">
        <f>'C завтраками| Bed and breakfast'!AW10</f>
        <v>26950</v>
      </c>
      <c r="AX10" s="8">
        <f>'C завтраками| Bed and breakfast'!AX10</f>
        <v>28950</v>
      </c>
      <c r="AY10" s="8">
        <f>'C завтраками| Bed and breakfast'!AY10</f>
        <v>32950</v>
      </c>
      <c r="AZ10" s="8">
        <f>'C завтраками| Bed and breakfast'!AZ10</f>
        <v>30950</v>
      </c>
      <c r="BA10" s="8">
        <f>'C завтраками| Bed and breakfast'!BA10</f>
        <v>26950</v>
      </c>
      <c r="BB10" s="8">
        <f>'C завтраками| Bed and breakfast'!BB10</f>
        <v>25450</v>
      </c>
      <c r="BC10" s="8">
        <f>'C завтраками| Bed and breakfast'!BC10</f>
        <v>23950</v>
      </c>
      <c r="BD10" s="8">
        <f>'C завтраками| Bed and breakfast'!BD10</f>
        <v>25450</v>
      </c>
      <c r="BE10" s="8">
        <f>'C завтраками| Bed and breakfast'!BE10</f>
        <v>20450</v>
      </c>
      <c r="BF10" s="8">
        <f>'C завтраками| Bed and breakfast'!BF10</f>
        <v>18950</v>
      </c>
    </row>
    <row r="11" spans="1:58" s="53" customFormat="1" x14ac:dyDescent="0.2">
      <c r="A11" s="180">
        <v>2</v>
      </c>
      <c r="B11" s="8">
        <f>'C завтраками| Bed and breakfast'!B11</f>
        <v>18400</v>
      </c>
      <c r="C11" s="8">
        <f>'C завтраками| Bed and breakfast'!C11</f>
        <v>14600</v>
      </c>
      <c r="D11" s="8">
        <f>'C завтраками| Bed and breakfast'!D11</f>
        <v>19600</v>
      </c>
      <c r="E11" s="8">
        <f>'C завтраками| Bed and breakfast'!E11</f>
        <v>16000</v>
      </c>
      <c r="F11" s="8">
        <f>'C завтраками| Bed and breakfast'!F11</f>
        <v>19600</v>
      </c>
      <c r="G11" s="8">
        <f>'C завтраками| Bed and breakfast'!G11</f>
        <v>20600</v>
      </c>
      <c r="H11" s="8">
        <f>'C завтраками| Bed and breakfast'!H11</f>
        <v>14600</v>
      </c>
      <c r="I11" s="8">
        <f>'C завтраками| Bed and breakfast'!I11</f>
        <v>14200</v>
      </c>
      <c r="J11" s="8">
        <f>'C завтраками| Bed and breakfast'!J11</f>
        <v>15600</v>
      </c>
      <c r="K11" s="8">
        <f>'C завтраками| Bed and breakfast'!K11</f>
        <v>14200</v>
      </c>
      <c r="L11" s="8">
        <f>'C завтраками| Bed and breakfast'!L11</f>
        <v>14200</v>
      </c>
      <c r="M11" s="8">
        <f>'C завтраками| Bed and breakfast'!M11</f>
        <v>13000</v>
      </c>
      <c r="N11" s="8">
        <f>'C завтраками| Bed and breakfast'!N11</f>
        <v>13000</v>
      </c>
      <c r="O11" s="8">
        <f>'C завтраками| Bed and breakfast'!O11</f>
        <v>13000</v>
      </c>
      <c r="P11" s="8">
        <f>'C завтраками| Bed and breakfast'!P11</f>
        <v>13000</v>
      </c>
      <c r="Q11" s="8">
        <f>'C завтраками| Bed and breakfast'!Q11</f>
        <v>14900</v>
      </c>
      <c r="R11" s="8">
        <f>'C завтраками| Bed and breakfast'!R11</f>
        <v>14200</v>
      </c>
      <c r="S11" s="8">
        <f>'C завтраками| Bed and breakfast'!S11</f>
        <v>14200</v>
      </c>
      <c r="T11" s="8">
        <f>'C завтраками| Bed and breakfast'!T11</f>
        <v>14900</v>
      </c>
      <c r="U11" s="8">
        <f>'C завтраками| Bed and breakfast'!U11</f>
        <v>12300</v>
      </c>
      <c r="V11" s="8">
        <f>'C завтраками| Bed and breakfast'!V11</f>
        <v>11600</v>
      </c>
      <c r="W11" s="8">
        <f>'C завтраками| Bed and breakfast'!W11</f>
        <v>12300</v>
      </c>
      <c r="X11" s="8">
        <f>'C завтраками| Bed and breakfast'!X11</f>
        <v>11600</v>
      </c>
      <c r="Y11" s="8">
        <f>'C завтраками| Bed and breakfast'!Y11</f>
        <v>12300</v>
      </c>
      <c r="Z11" s="8">
        <f>'C завтраками| Bed and breakfast'!Z11</f>
        <v>11600</v>
      </c>
      <c r="AA11" s="8">
        <f>'C завтраками| Bed and breakfast'!AA11</f>
        <v>12300</v>
      </c>
      <c r="AB11" s="8">
        <f>'C завтраками| Bed and breakfast'!AB11</f>
        <v>11600</v>
      </c>
      <c r="AC11" s="8">
        <f>'C завтраками| Bed and breakfast'!AC11</f>
        <v>12300</v>
      </c>
      <c r="AD11" s="8">
        <f>'C завтраками| Bed and breakfast'!AD11</f>
        <v>11600</v>
      </c>
      <c r="AE11" s="8">
        <f>'C завтраками| Bed and breakfast'!AE11</f>
        <v>12300</v>
      </c>
      <c r="AF11" s="8">
        <f>'C завтраками| Bed and breakfast'!AF11</f>
        <v>13200</v>
      </c>
      <c r="AG11" s="8">
        <f>'C завтраками| Bed and breakfast'!AG11</f>
        <v>12300</v>
      </c>
      <c r="AH11" s="8">
        <f>'C завтраками| Bed and breakfast'!AH11</f>
        <v>13700</v>
      </c>
      <c r="AI11" s="8">
        <f>'C завтраками| Bed and breakfast'!AI11</f>
        <v>15300</v>
      </c>
      <c r="AJ11" s="8">
        <f>'C завтраками| Bed and breakfast'!AJ11</f>
        <v>13700</v>
      </c>
      <c r="AK11" s="8">
        <f>'C завтраками| Bed and breakfast'!AK11</f>
        <v>20100</v>
      </c>
      <c r="AL11" s="8">
        <f>'C завтраками| Bed and breakfast'!AL11</f>
        <v>29500</v>
      </c>
      <c r="AM11" s="8">
        <f>'C завтраками| Bed and breakfast'!AM11</f>
        <v>32000</v>
      </c>
      <c r="AN11" s="8">
        <f>'C завтраками| Bed and breakfast'!AN11</f>
        <v>41500</v>
      </c>
      <c r="AO11" s="8">
        <f>'C завтраками| Bed and breakfast'!AO11</f>
        <v>41500</v>
      </c>
      <c r="AP11" s="8">
        <f>'C завтраками| Bed and breakfast'!AP11</f>
        <v>45000</v>
      </c>
      <c r="AQ11" s="8">
        <f>'C завтраками| Bed and breakfast'!AQ11</f>
        <v>34500</v>
      </c>
      <c r="AR11" s="8">
        <f>'C завтраками| Bed and breakfast'!AR11</f>
        <v>32000</v>
      </c>
      <c r="AS11" s="8">
        <f>'C завтраками| Bed and breakfast'!AS11</f>
        <v>25900</v>
      </c>
      <c r="AT11" s="8">
        <f>'C завтраками| Bed and breakfast'!AT11</f>
        <v>23900</v>
      </c>
      <c r="AU11" s="8">
        <f>'C завтраками| Bed and breakfast'!AU11</f>
        <v>27900</v>
      </c>
      <c r="AV11" s="8">
        <f>'C завтраками| Bed and breakfast'!AV11</f>
        <v>29900</v>
      </c>
      <c r="AW11" s="8">
        <f>'C завтраками| Bed and breakfast'!AW11</f>
        <v>28900</v>
      </c>
      <c r="AX11" s="8">
        <f>'C завтраками| Bed and breakfast'!AX11</f>
        <v>30900</v>
      </c>
      <c r="AY11" s="8">
        <f>'C завтраками| Bed and breakfast'!AY11</f>
        <v>34900</v>
      </c>
      <c r="AZ11" s="8">
        <f>'C завтраками| Bed and breakfast'!AZ11</f>
        <v>32900</v>
      </c>
      <c r="BA11" s="8">
        <f>'C завтраками| Bed and breakfast'!BA11</f>
        <v>28900</v>
      </c>
      <c r="BB11" s="8">
        <f>'C завтраками| Bed and breakfast'!BB11</f>
        <v>27400</v>
      </c>
      <c r="BC11" s="8">
        <f>'C завтраками| Bed and breakfast'!BC11</f>
        <v>25900</v>
      </c>
      <c r="BD11" s="8">
        <f>'C завтраками| Bed and breakfast'!BD11</f>
        <v>27400</v>
      </c>
      <c r="BE11" s="8">
        <f>'C завтраками| Bed and breakfast'!BE11</f>
        <v>22400</v>
      </c>
      <c r="BF11" s="8">
        <f>'C завтраками| Bed and breakfast'!BF11</f>
        <v>20900</v>
      </c>
    </row>
    <row r="12" spans="1:58"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s="53" customFormat="1" x14ac:dyDescent="0.2">
      <c r="A13" s="88">
        <f>A7</f>
        <v>1</v>
      </c>
      <c r="B13" s="8">
        <f>'C завтраками| Bed and breakfast'!B13</f>
        <v>17700</v>
      </c>
      <c r="C13" s="8">
        <f>'C завтраками| Bed and breakfast'!C13</f>
        <v>13900</v>
      </c>
      <c r="D13" s="8">
        <f>'C завтраками| Bed and breakfast'!D13</f>
        <v>18900</v>
      </c>
      <c r="E13" s="8">
        <f>'C завтраками| Bed and breakfast'!E13</f>
        <v>15300</v>
      </c>
      <c r="F13" s="8">
        <f>'C завтраками| Bed and breakfast'!F13</f>
        <v>18900</v>
      </c>
      <c r="G13" s="8">
        <f>'C завтраками| Bed and breakfast'!G13</f>
        <v>19900</v>
      </c>
      <c r="H13" s="8">
        <f>'C завтраками| Bed and breakfast'!H13</f>
        <v>13900</v>
      </c>
      <c r="I13" s="8">
        <f>'C завтраками| Bed and breakfast'!I13</f>
        <v>13500</v>
      </c>
      <c r="J13" s="8">
        <f>'C завтраками| Bed and breakfast'!J13</f>
        <v>14900</v>
      </c>
      <c r="K13" s="8">
        <f>'C завтраками| Bed and breakfast'!K13</f>
        <v>13500</v>
      </c>
      <c r="L13" s="8">
        <f>'C завтраками| Bed and breakfast'!L13</f>
        <v>13500</v>
      </c>
      <c r="M13" s="8">
        <f>'C завтраками| Bed and breakfast'!M13</f>
        <v>12300</v>
      </c>
      <c r="N13" s="8">
        <f>'C завтраками| Bed and breakfast'!N13</f>
        <v>12300</v>
      </c>
      <c r="O13" s="8">
        <f>'C завтраками| Bed and breakfast'!O13</f>
        <v>12300</v>
      </c>
      <c r="P13" s="8">
        <f>'C завтраками| Bed and breakfast'!P13</f>
        <v>12300</v>
      </c>
      <c r="Q13" s="8">
        <f>'C завтраками| Bed and breakfast'!Q13</f>
        <v>14200</v>
      </c>
      <c r="R13" s="8">
        <f>'C завтраками| Bed and breakfast'!R13</f>
        <v>13500</v>
      </c>
      <c r="S13" s="8">
        <f>'C завтраками| Bed and breakfast'!S13</f>
        <v>13500</v>
      </c>
      <c r="T13" s="8">
        <f>'C завтраками| Bed and breakfast'!T13</f>
        <v>14200</v>
      </c>
      <c r="U13" s="8">
        <f>'C завтраками| Bed and breakfast'!U13</f>
        <v>11600</v>
      </c>
      <c r="V13" s="8">
        <f>'C завтраками| Bed and breakfast'!V13</f>
        <v>10900</v>
      </c>
      <c r="W13" s="8">
        <f>'C завтраками| Bed and breakfast'!W13</f>
        <v>11600</v>
      </c>
      <c r="X13" s="8">
        <f>'C завтраками| Bed and breakfast'!X13</f>
        <v>10900</v>
      </c>
      <c r="Y13" s="8">
        <f>'C завтраками| Bed and breakfast'!Y13</f>
        <v>11600</v>
      </c>
      <c r="Z13" s="8">
        <f>'C завтраками| Bed and breakfast'!Z13</f>
        <v>10900</v>
      </c>
      <c r="AA13" s="8">
        <f>'C завтраками| Bed and breakfast'!AA13</f>
        <v>11600</v>
      </c>
      <c r="AB13" s="8">
        <f>'C завтраками| Bed and breakfast'!AB13</f>
        <v>10900</v>
      </c>
      <c r="AC13" s="8">
        <f>'C завтраками| Bed and breakfast'!AC13</f>
        <v>11600</v>
      </c>
      <c r="AD13" s="8">
        <f>'C завтраками| Bed and breakfast'!AD13</f>
        <v>10900</v>
      </c>
      <c r="AE13" s="8">
        <f>'C завтраками| Bed and breakfast'!AE13</f>
        <v>11600</v>
      </c>
      <c r="AF13" s="8">
        <f>'C завтраками| Bed and breakfast'!AF13</f>
        <v>12500</v>
      </c>
      <c r="AG13" s="8">
        <f>'C завтраками| Bed and breakfast'!AG13</f>
        <v>11600</v>
      </c>
      <c r="AH13" s="8">
        <f>'C завтраками| Bed and breakfast'!AH13</f>
        <v>13000</v>
      </c>
      <c r="AI13" s="8">
        <f>'C завтраками| Bed and breakfast'!AI13</f>
        <v>14600</v>
      </c>
      <c r="AJ13" s="8">
        <f>'C завтраками| Bed and breakfast'!AJ13</f>
        <v>13000</v>
      </c>
      <c r="AK13" s="8">
        <f>'C завтраками| Bed and breakfast'!AK13</f>
        <v>19400</v>
      </c>
      <c r="AL13" s="8">
        <f>'C завтраками| Bed and breakfast'!AL13</f>
        <v>28250</v>
      </c>
      <c r="AM13" s="8">
        <f>'C завтраками| Bed and breakfast'!AM13</f>
        <v>30750</v>
      </c>
      <c r="AN13" s="8">
        <f>'C завтраками| Bed and breakfast'!AN13</f>
        <v>40250</v>
      </c>
      <c r="AO13" s="8">
        <f>'C завтраками| Bed and breakfast'!AO13</f>
        <v>40250</v>
      </c>
      <c r="AP13" s="8">
        <f>'C завтраками| Bed and breakfast'!AP13</f>
        <v>43750</v>
      </c>
      <c r="AQ13" s="8">
        <f>'C завтраками| Bed and breakfast'!AQ13</f>
        <v>33250</v>
      </c>
      <c r="AR13" s="8">
        <f>'C завтраками| Bed and breakfast'!AR13</f>
        <v>30750</v>
      </c>
      <c r="AS13" s="8">
        <f>'C завтраками| Bed and breakfast'!AS13</f>
        <v>24950</v>
      </c>
      <c r="AT13" s="8">
        <f>'C завтраками| Bed and breakfast'!AT13</f>
        <v>22950</v>
      </c>
      <c r="AU13" s="8">
        <f>'C завтраками| Bed and breakfast'!AU13</f>
        <v>26950</v>
      </c>
      <c r="AV13" s="8">
        <f>'C завтраками| Bed and breakfast'!AV13</f>
        <v>28950</v>
      </c>
      <c r="AW13" s="8">
        <f>'C завтраками| Bed and breakfast'!AW13</f>
        <v>27950</v>
      </c>
      <c r="AX13" s="8">
        <f>'C завтраками| Bed and breakfast'!AX13</f>
        <v>29950</v>
      </c>
      <c r="AY13" s="8">
        <f>'C завтраками| Bed and breakfast'!AY13</f>
        <v>33950</v>
      </c>
      <c r="AZ13" s="8">
        <f>'C завтраками| Bed and breakfast'!AZ13</f>
        <v>31950</v>
      </c>
      <c r="BA13" s="8">
        <f>'C завтраками| Bed and breakfast'!BA13</f>
        <v>27950</v>
      </c>
      <c r="BB13" s="8">
        <f>'C завтраками| Bed and breakfast'!BB13</f>
        <v>26450</v>
      </c>
      <c r="BC13" s="8">
        <f>'C завтраками| Bed and breakfast'!BC13</f>
        <v>24950</v>
      </c>
      <c r="BD13" s="8">
        <f>'C завтраками| Bed and breakfast'!BD13</f>
        <v>26450</v>
      </c>
      <c r="BE13" s="8">
        <f>'C завтраками| Bed and breakfast'!BE13</f>
        <v>21450</v>
      </c>
      <c r="BF13" s="8">
        <f>'C завтраками| Bed and breakfast'!BF13</f>
        <v>19950</v>
      </c>
    </row>
    <row r="14" spans="1:58" s="53" customFormat="1" x14ac:dyDescent="0.2">
      <c r="A14" s="88">
        <f>A8</f>
        <v>2</v>
      </c>
      <c r="B14" s="8">
        <f>'C завтраками| Bed and breakfast'!B14</f>
        <v>19400</v>
      </c>
      <c r="C14" s="8">
        <f>'C завтраками| Bed and breakfast'!C14</f>
        <v>15600</v>
      </c>
      <c r="D14" s="8">
        <f>'C завтраками| Bed and breakfast'!D14</f>
        <v>20600</v>
      </c>
      <c r="E14" s="8">
        <f>'C завтраками| Bed and breakfast'!E14</f>
        <v>17000</v>
      </c>
      <c r="F14" s="8">
        <f>'C завтраками| Bed and breakfast'!F14</f>
        <v>20600</v>
      </c>
      <c r="G14" s="8">
        <f>'C завтраками| Bed and breakfast'!G14</f>
        <v>21600</v>
      </c>
      <c r="H14" s="8">
        <f>'C завтраками| Bed and breakfast'!H14</f>
        <v>15600</v>
      </c>
      <c r="I14" s="8">
        <f>'C завтраками| Bed and breakfast'!I14</f>
        <v>15200</v>
      </c>
      <c r="J14" s="8">
        <f>'C завтраками| Bed and breakfast'!J14</f>
        <v>16600</v>
      </c>
      <c r="K14" s="8">
        <f>'C завтраками| Bed and breakfast'!K14</f>
        <v>15200</v>
      </c>
      <c r="L14" s="8">
        <f>'C завтраками| Bed and breakfast'!L14</f>
        <v>15200</v>
      </c>
      <c r="M14" s="8">
        <f>'C завтраками| Bed and breakfast'!M14</f>
        <v>14000</v>
      </c>
      <c r="N14" s="8">
        <f>'C завтраками| Bed and breakfast'!N14</f>
        <v>14000</v>
      </c>
      <c r="O14" s="8">
        <f>'C завтраками| Bed and breakfast'!O14</f>
        <v>14000</v>
      </c>
      <c r="P14" s="8">
        <f>'C завтраками| Bed and breakfast'!P14</f>
        <v>14000</v>
      </c>
      <c r="Q14" s="8">
        <f>'C завтраками| Bed and breakfast'!Q14</f>
        <v>15900</v>
      </c>
      <c r="R14" s="8">
        <f>'C завтраками| Bed and breakfast'!R14</f>
        <v>15200</v>
      </c>
      <c r="S14" s="8">
        <f>'C завтраками| Bed and breakfast'!S14</f>
        <v>15200</v>
      </c>
      <c r="T14" s="8">
        <f>'C завтраками| Bed and breakfast'!T14</f>
        <v>15900</v>
      </c>
      <c r="U14" s="8">
        <f>'C завтраками| Bed and breakfast'!U14</f>
        <v>13300</v>
      </c>
      <c r="V14" s="8">
        <f>'C завтраками| Bed and breakfast'!V14</f>
        <v>12600</v>
      </c>
      <c r="W14" s="8">
        <f>'C завтраками| Bed and breakfast'!W14</f>
        <v>13300</v>
      </c>
      <c r="X14" s="8">
        <f>'C завтраками| Bed and breakfast'!X14</f>
        <v>12600</v>
      </c>
      <c r="Y14" s="8">
        <f>'C завтраками| Bed and breakfast'!Y14</f>
        <v>13300</v>
      </c>
      <c r="Z14" s="8">
        <f>'C завтраками| Bed and breakfast'!Z14</f>
        <v>12600</v>
      </c>
      <c r="AA14" s="8">
        <f>'C завтраками| Bed and breakfast'!AA14</f>
        <v>13300</v>
      </c>
      <c r="AB14" s="8">
        <f>'C завтраками| Bed and breakfast'!AB14</f>
        <v>12600</v>
      </c>
      <c r="AC14" s="8">
        <f>'C завтраками| Bed and breakfast'!AC14</f>
        <v>13300</v>
      </c>
      <c r="AD14" s="8">
        <f>'C завтраками| Bed and breakfast'!AD14</f>
        <v>12600</v>
      </c>
      <c r="AE14" s="8">
        <f>'C завтраками| Bed and breakfast'!AE14</f>
        <v>13300</v>
      </c>
      <c r="AF14" s="8">
        <f>'C завтраками| Bed and breakfast'!AF14</f>
        <v>14200</v>
      </c>
      <c r="AG14" s="8">
        <f>'C завтраками| Bed and breakfast'!AG14</f>
        <v>13300</v>
      </c>
      <c r="AH14" s="8">
        <f>'C завтраками| Bed and breakfast'!AH14</f>
        <v>14700</v>
      </c>
      <c r="AI14" s="8">
        <f>'C завтраками| Bed and breakfast'!AI14</f>
        <v>16300</v>
      </c>
      <c r="AJ14" s="8">
        <f>'C завтраками| Bed and breakfast'!AJ14</f>
        <v>14700</v>
      </c>
      <c r="AK14" s="8">
        <f>'C завтраками| Bed and breakfast'!AK14</f>
        <v>21100</v>
      </c>
      <c r="AL14" s="8">
        <f>'C завтраками| Bed and breakfast'!AL14</f>
        <v>30500</v>
      </c>
      <c r="AM14" s="8">
        <f>'C завтраками| Bed and breakfast'!AM14</f>
        <v>33000</v>
      </c>
      <c r="AN14" s="8">
        <f>'C завтраками| Bed and breakfast'!AN14</f>
        <v>42500</v>
      </c>
      <c r="AO14" s="8">
        <f>'C завтраками| Bed and breakfast'!AO14</f>
        <v>42500</v>
      </c>
      <c r="AP14" s="8">
        <f>'C завтраками| Bed and breakfast'!AP14</f>
        <v>46000</v>
      </c>
      <c r="AQ14" s="8">
        <f>'C завтраками| Bed and breakfast'!AQ14</f>
        <v>35500</v>
      </c>
      <c r="AR14" s="8">
        <f>'C завтраками| Bed and breakfast'!AR14</f>
        <v>33000</v>
      </c>
      <c r="AS14" s="8">
        <f>'C завтраками| Bed and breakfast'!AS14</f>
        <v>26900</v>
      </c>
      <c r="AT14" s="8">
        <f>'C завтраками| Bed and breakfast'!AT14</f>
        <v>24900</v>
      </c>
      <c r="AU14" s="8">
        <f>'C завтраками| Bed and breakfast'!AU14</f>
        <v>28900</v>
      </c>
      <c r="AV14" s="8">
        <f>'C завтраками| Bed and breakfast'!AV14</f>
        <v>30900</v>
      </c>
      <c r="AW14" s="8">
        <f>'C завтраками| Bed and breakfast'!AW14</f>
        <v>29900</v>
      </c>
      <c r="AX14" s="8">
        <f>'C завтраками| Bed and breakfast'!AX14</f>
        <v>31900</v>
      </c>
      <c r="AY14" s="8">
        <f>'C завтраками| Bed and breakfast'!AY14</f>
        <v>35900</v>
      </c>
      <c r="AZ14" s="8">
        <f>'C завтраками| Bed and breakfast'!AZ14</f>
        <v>33900</v>
      </c>
      <c r="BA14" s="8">
        <f>'C завтраками| Bed and breakfast'!BA14</f>
        <v>29900</v>
      </c>
      <c r="BB14" s="8">
        <f>'C завтраками| Bed and breakfast'!BB14</f>
        <v>28400</v>
      </c>
      <c r="BC14" s="8">
        <f>'C завтраками| Bed and breakfast'!BC14</f>
        <v>26900</v>
      </c>
      <c r="BD14" s="8">
        <f>'C завтраками| Bed and breakfast'!BD14</f>
        <v>28400</v>
      </c>
      <c r="BE14" s="8">
        <f>'C завтраками| Bed and breakfast'!BE14</f>
        <v>23400</v>
      </c>
      <c r="BF14" s="8">
        <f>'C завтраками| Bed and breakfast'!BF14</f>
        <v>21900</v>
      </c>
    </row>
    <row r="15" spans="1:58"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s="53" customFormat="1" x14ac:dyDescent="0.2">
      <c r="A16" s="88">
        <f>A7</f>
        <v>1</v>
      </c>
      <c r="B16" s="8">
        <f>'C завтраками| Bed and breakfast'!B16</f>
        <v>19400</v>
      </c>
      <c r="C16" s="8">
        <f>'C завтраками| Bed and breakfast'!C16</f>
        <v>15600</v>
      </c>
      <c r="D16" s="8">
        <f>'C завтраками| Bed and breakfast'!D16</f>
        <v>20600</v>
      </c>
      <c r="E16" s="8">
        <f>'C завтраками| Bed and breakfast'!E16</f>
        <v>17000</v>
      </c>
      <c r="F16" s="8">
        <f>'C завтраками| Bed and breakfast'!F16</f>
        <v>20600</v>
      </c>
      <c r="G16" s="8">
        <f>'C завтраками| Bed and breakfast'!G16</f>
        <v>21600</v>
      </c>
      <c r="H16" s="8">
        <f>'C завтраками| Bed and breakfast'!H16</f>
        <v>15600</v>
      </c>
      <c r="I16" s="8">
        <f>'C завтраками| Bed and breakfast'!I16</f>
        <v>15200</v>
      </c>
      <c r="J16" s="8">
        <f>'C завтраками| Bed and breakfast'!J16</f>
        <v>16600</v>
      </c>
      <c r="K16" s="8">
        <f>'C завтраками| Bed and breakfast'!K16</f>
        <v>15200</v>
      </c>
      <c r="L16" s="8">
        <f>'C завтраками| Bed and breakfast'!L16</f>
        <v>15200</v>
      </c>
      <c r="M16" s="8">
        <f>'C завтраками| Bed and breakfast'!M16</f>
        <v>14000</v>
      </c>
      <c r="N16" s="8">
        <f>'C завтраками| Bed and breakfast'!N16</f>
        <v>14000</v>
      </c>
      <c r="O16" s="8">
        <f>'C завтраками| Bed and breakfast'!O16</f>
        <v>14000</v>
      </c>
      <c r="P16" s="8">
        <f>'C завтраками| Bed and breakfast'!P16</f>
        <v>14000</v>
      </c>
      <c r="Q16" s="8">
        <f>'C завтраками| Bed and breakfast'!Q16</f>
        <v>15900</v>
      </c>
      <c r="R16" s="8">
        <f>'C завтраками| Bed and breakfast'!R16</f>
        <v>15200</v>
      </c>
      <c r="S16" s="8">
        <f>'C завтраками| Bed and breakfast'!S16</f>
        <v>15200</v>
      </c>
      <c r="T16" s="8">
        <f>'C завтраками| Bed and breakfast'!T16</f>
        <v>15900</v>
      </c>
      <c r="U16" s="8">
        <f>'C завтраками| Bed and breakfast'!U16</f>
        <v>13300</v>
      </c>
      <c r="V16" s="8">
        <f>'C завтраками| Bed and breakfast'!V16</f>
        <v>12600</v>
      </c>
      <c r="W16" s="8">
        <f>'C завтраками| Bed and breakfast'!W16</f>
        <v>13300</v>
      </c>
      <c r="X16" s="8">
        <f>'C завтраками| Bed and breakfast'!X16</f>
        <v>12600</v>
      </c>
      <c r="Y16" s="8">
        <f>'C завтраками| Bed and breakfast'!Y16</f>
        <v>13300</v>
      </c>
      <c r="Z16" s="8">
        <f>'C завтраками| Bed and breakfast'!Z16</f>
        <v>12600</v>
      </c>
      <c r="AA16" s="8">
        <f>'C завтраками| Bed and breakfast'!AA16</f>
        <v>13300</v>
      </c>
      <c r="AB16" s="8">
        <f>'C завтраками| Bed and breakfast'!AB16</f>
        <v>12600</v>
      </c>
      <c r="AC16" s="8">
        <f>'C завтраками| Bed and breakfast'!AC16</f>
        <v>13300</v>
      </c>
      <c r="AD16" s="8">
        <f>'C завтраками| Bed and breakfast'!AD16</f>
        <v>12600</v>
      </c>
      <c r="AE16" s="8">
        <f>'C завтраками| Bed and breakfast'!AE16</f>
        <v>13300</v>
      </c>
      <c r="AF16" s="8">
        <f>'C завтраками| Bed and breakfast'!AF16</f>
        <v>14200</v>
      </c>
      <c r="AG16" s="8">
        <f>'C завтраками| Bed and breakfast'!AG16</f>
        <v>13300</v>
      </c>
      <c r="AH16" s="8">
        <f>'C завтраками| Bed and breakfast'!AH16</f>
        <v>14700</v>
      </c>
      <c r="AI16" s="8">
        <f>'C завтраками| Bed and breakfast'!AI16</f>
        <v>16300</v>
      </c>
      <c r="AJ16" s="8">
        <f>'C завтраками| Bed and breakfast'!AJ16</f>
        <v>14700</v>
      </c>
      <c r="AK16" s="8">
        <f>'C завтраками| Bed and breakfast'!AK16</f>
        <v>21100</v>
      </c>
      <c r="AL16" s="8">
        <f>'C завтраками| Bed and breakfast'!AL16</f>
        <v>30250</v>
      </c>
      <c r="AM16" s="8">
        <f>'C завтраками| Bed and breakfast'!AM16</f>
        <v>32750</v>
      </c>
      <c r="AN16" s="8">
        <f>'C завтраками| Bed and breakfast'!AN16</f>
        <v>42250</v>
      </c>
      <c r="AO16" s="8">
        <f>'C завтраками| Bed and breakfast'!AO16</f>
        <v>42250</v>
      </c>
      <c r="AP16" s="8">
        <f>'C завтраками| Bed and breakfast'!AP16</f>
        <v>45750</v>
      </c>
      <c r="AQ16" s="8">
        <f>'C завтраками| Bed and breakfast'!AQ16</f>
        <v>35250</v>
      </c>
      <c r="AR16" s="8">
        <f>'C завтраками| Bed and breakfast'!AR16</f>
        <v>32750</v>
      </c>
      <c r="AS16" s="8">
        <f>'C завтраками| Bed and breakfast'!AS16</f>
        <v>26450</v>
      </c>
      <c r="AT16" s="8">
        <f>'C завтраками| Bed and breakfast'!AT16</f>
        <v>24450</v>
      </c>
      <c r="AU16" s="8">
        <f>'C завтраками| Bed and breakfast'!AU16</f>
        <v>28450</v>
      </c>
      <c r="AV16" s="8">
        <f>'C завтраками| Bed and breakfast'!AV16</f>
        <v>30450</v>
      </c>
      <c r="AW16" s="8">
        <f>'C завтраками| Bed and breakfast'!AW16</f>
        <v>29650</v>
      </c>
      <c r="AX16" s="8">
        <f>'C завтраками| Bed and breakfast'!AX16</f>
        <v>31650</v>
      </c>
      <c r="AY16" s="8">
        <f>'C завтраками| Bed and breakfast'!AY16</f>
        <v>35650</v>
      </c>
      <c r="AZ16" s="8">
        <f>'C завтраками| Bed and breakfast'!AZ16</f>
        <v>33650</v>
      </c>
      <c r="BA16" s="8">
        <f>'C завтраками| Bed and breakfast'!BA16</f>
        <v>29650</v>
      </c>
      <c r="BB16" s="8">
        <f>'C завтраками| Bed and breakfast'!BB16</f>
        <v>28150</v>
      </c>
      <c r="BC16" s="8">
        <f>'C завтраками| Bed and breakfast'!BC16</f>
        <v>26650</v>
      </c>
      <c r="BD16" s="8">
        <f>'C завтраками| Bed and breakfast'!BD16</f>
        <v>28150</v>
      </c>
      <c r="BE16" s="8">
        <f>'C завтраками| Bed and breakfast'!BE16</f>
        <v>22950</v>
      </c>
      <c r="BF16" s="8">
        <f>'C завтраками| Bed and breakfast'!BF16</f>
        <v>21450</v>
      </c>
    </row>
    <row r="17" spans="1:58" s="53" customFormat="1" x14ac:dyDescent="0.2">
      <c r="A17" s="88">
        <f>A8</f>
        <v>2</v>
      </c>
      <c r="B17" s="8">
        <f>'C завтраками| Bed and breakfast'!B17</f>
        <v>21100</v>
      </c>
      <c r="C17" s="8">
        <f>'C завтраками| Bed and breakfast'!C17</f>
        <v>17300</v>
      </c>
      <c r="D17" s="8">
        <f>'C завтраками| Bed and breakfast'!D17</f>
        <v>22300</v>
      </c>
      <c r="E17" s="8">
        <f>'C завтраками| Bed and breakfast'!E17</f>
        <v>18700</v>
      </c>
      <c r="F17" s="8">
        <f>'C завтраками| Bed and breakfast'!F17</f>
        <v>22300</v>
      </c>
      <c r="G17" s="8">
        <f>'C завтраками| Bed and breakfast'!G17</f>
        <v>23300</v>
      </c>
      <c r="H17" s="8">
        <f>'C завтраками| Bed and breakfast'!H17</f>
        <v>17300</v>
      </c>
      <c r="I17" s="8">
        <f>'C завтраками| Bed and breakfast'!I17</f>
        <v>16900</v>
      </c>
      <c r="J17" s="8">
        <f>'C завтраками| Bed and breakfast'!J17</f>
        <v>18300</v>
      </c>
      <c r="K17" s="8">
        <f>'C завтраками| Bed and breakfast'!K17</f>
        <v>16900</v>
      </c>
      <c r="L17" s="8">
        <f>'C завтраками| Bed and breakfast'!L17</f>
        <v>16900</v>
      </c>
      <c r="M17" s="8">
        <f>'C завтраками| Bed and breakfast'!M17</f>
        <v>15700</v>
      </c>
      <c r="N17" s="8">
        <f>'C завтраками| Bed and breakfast'!N17</f>
        <v>15700</v>
      </c>
      <c r="O17" s="8">
        <f>'C завтраками| Bed and breakfast'!O17</f>
        <v>15700</v>
      </c>
      <c r="P17" s="8">
        <f>'C завтраками| Bed and breakfast'!P17</f>
        <v>15700</v>
      </c>
      <c r="Q17" s="8">
        <f>'C завтраками| Bed and breakfast'!Q17</f>
        <v>17600</v>
      </c>
      <c r="R17" s="8">
        <f>'C завтраками| Bed and breakfast'!R17</f>
        <v>16900</v>
      </c>
      <c r="S17" s="8">
        <f>'C завтраками| Bed and breakfast'!S17</f>
        <v>16900</v>
      </c>
      <c r="T17" s="8">
        <f>'C завтраками| Bed and breakfast'!T17</f>
        <v>17600</v>
      </c>
      <c r="U17" s="8">
        <f>'C завтраками| Bed and breakfast'!U17</f>
        <v>15000</v>
      </c>
      <c r="V17" s="8">
        <f>'C завтраками| Bed and breakfast'!V17</f>
        <v>14300</v>
      </c>
      <c r="W17" s="8">
        <f>'C завтраками| Bed and breakfast'!W17</f>
        <v>15000</v>
      </c>
      <c r="X17" s="8">
        <f>'C завтраками| Bed and breakfast'!X17</f>
        <v>14300</v>
      </c>
      <c r="Y17" s="8">
        <f>'C завтраками| Bed and breakfast'!Y17</f>
        <v>15000</v>
      </c>
      <c r="Z17" s="8">
        <f>'C завтраками| Bed and breakfast'!Z17</f>
        <v>14300</v>
      </c>
      <c r="AA17" s="8">
        <f>'C завтраками| Bed and breakfast'!AA17</f>
        <v>15000</v>
      </c>
      <c r="AB17" s="8">
        <f>'C завтраками| Bed and breakfast'!AB17</f>
        <v>14300</v>
      </c>
      <c r="AC17" s="8">
        <f>'C завтраками| Bed and breakfast'!AC17</f>
        <v>15000</v>
      </c>
      <c r="AD17" s="8">
        <f>'C завтраками| Bed and breakfast'!AD17</f>
        <v>14300</v>
      </c>
      <c r="AE17" s="8">
        <f>'C завтраками| Bed and breakfast'!AE17</f>
        <v>15000</v>
      </c>
      <c r="AF17" s="8">
        <f>'C завтраками| Bed and breakfast'!AF17</f>
        <v>15900</v>
      </c>
      <c r="AG17" s="8">
        <f>'C завтраками| Bed and breakfast'!AG17</f>
        <v>15000</v>
      </c>
      <c r="AH17" s="8">
        <f>'C завтраками| Bed and breakfast'!AH17</f>
        <v>16400</v>
      </c>
      <c r="AI17" s="8">
        <f>'C завтраками| Bed and breakfast'!AI17</f>
        <v>18000</v>
      </c>
      <c r="AJ17" s="8">
        <f>'C завтраками| Bed and breakfast'!AJ17</f>
        <v>16400</v>
      </c>
      <c r="AK17" s="8">
        <f>'C завтраками| Bed and breakfast'!AK17</f>
        <v>22800</v>
      </c>
      <c r="AL17" s="8">
        <f>'C завтраками| Bed and breakfast'!AL17</f>
        <v>32500</v>
      </c>
      <c r="AM17" s="8">
        <f>'C завтраками| Bed and breakfast'!AM17</f>
        <v>35000</v>
      </c>
      <c r="AN17" s="8">
        <f>'C завтраками| Bed and breakfast'!AN17</f>
        <v>44500</v>
      </c>
      <c r="AO17" s="8">
        <f>'C завтраками| Bed and breakfast'!AO17</f>
        <v>44500</v>
      </c>
      <c r="AP17" s="8">
        <f>'C завтраками| Bed and breakfast'!AP17</f>
        <v>48000</v>
      </c>
      <c r="AQ17" s="8">
        <f>'C завтраками| Bed and breakfast'!AQ17</f>
        <v>37500</v>
      </c>
      <c r="AR17" s="8">
        <f>'C завтраками| Bed and breakfast'!AR17</f>
        <v>35000</v>
      </c>
      <c r="AS17" s="8">
        <f>'C завтраками| Bed and breakfast'!AS17</f>
        <v>28400</v>
      </c>
      <c r="AT17" s="8">
        <f>'C завтраками| Bed and breakfast'!AT17</f>
        <v>26400</v>
      </c>
      <c r="AU17" s="8">
        <f>'C завтраками| Bed and breakfast'!AU17</f>
        <v>30400</v>
      </c>
      <c r="AV17" s="8">
        <f>'C завтраками| Bed and breakfast'!AV17</f>
        <v>32400</v>
      </c>
      <c r="AW17" s="8">
        <f>'C завтраками| Bed and breakfast'!AW17</f>
        <v>31600</v>
      </c>
      <c r="AX17" s="8">
        <f>'C завтраками| Bed and breakfast'!AX17</f>
        <v>33600</v>
      </c>
      <c r="AY17" s="8">
        <f>'C завтраками| Bed and breakfast'!AY17</f>
        <v>37600</v>
      </c>
      <c r="AZ17" s="8">
        <f>'C завтраками| Bed and breakfast'!AZ17</f>
        <v>35600</v>
      </c>
      <c r="BA17" s="8">
        <f>'C завтраками| Bed and breakfast'!BA17</f>
        <v>31600</v>
      </c>
      <c r="BB17" s="8">
        <f>'C завтраками| Bed and breakfast'!BB17</f>
        <v>30100</v>
      </c>
      <c r="BC17" s="8">
        <f>'C завтраками| Bed and breakfast'!BC17</f>
        <v>28600</v>
      </c>
      <c r="BD17" s="8">
        <f>'C завтраками| Bed and breakfast'!BD17</f>
        <v>30100</v>
      </c>
      <c r="BE17" s="8">
        <f>'C завтраками| Bed and breakfast'!BE17</f>
        <v>24900</v>
      </c>
      <c r="BF17" s="8">
        <f>'C завтраками| Bed and breakfast'!BF17</f>
        <v>23400</v>
      </c>
    </row>
    <row r="18" spans="1:58"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s="53" customFormat="1" x14ac:dyDescent="0.2">
      <c r="A19" s="88">
        <f>A7</f>
        <v>1</v>
      </c>
      <c r="B19" s="8">
        <f>'C завтраками| Bed and breakfast'!B19</f>
        <v>39700</v>
      </c>
      <c r="C19" s="8">
        <f>'C завтраками| Bed and breakfast'!C19</f>
        <v>35900</v>
      </c>
      <c r="D19" s="8">
        <f>'C завтраками| Bed and breakfast'!D19</f>
        <v>40900</v>
      </c>
      <c r="E19" s="8">
        <f>'C завтраками| Bed and breakfast'!E19</f>
        <v>37300</v>
      </c>
      <c r="F19" s="8">
        <f>'C завтраками| Bed and breakfast'!F19</f>
        <v>40900</v>
      </c>
      <c r="G19" s="8">
        <f>'C завтраками| Bed and breakfast'!G19</f>
        <v>41900</v>
      </c>
      <c r="H19" s="8">
        <f>'C завтраками| Bed and breakfast'!H19</f>
        <v>35900</v>
      </c>
      <c r="I19" s="8">
        <f>'C завтраками| Bed and breakfast'!I19</f>
        <v>31500</v>
      </c>
      <c r="J19" s="8">
        <f>'C завтраками| Bed and breakfast'!J19</f>
        <v>32900</v>
      </c>
      <c r="K19" s="8">
        <f>'C завтраками| Bed and breakfast'!K19</f>
        <v>31500</v>
      </c>
      <c r="L19" s="8">
        <f>'C завтраками| Bed and breakfast'!L19</f>
        <v>31500</v>
      </c>
      <c r="M19" s="8">
        <f>'C завтраками| Bed and breakfast'!M19</f>
        <v>30300</v>
      </c>
      <c r="N19" s="8">
        <f>'C завтраками| Bed and breakfast'!N19</f>
        <v>30300</v>
      </c>
      <c r="O19" s="8">
        <f>'C завтраками| Bed and breakfast'!O19</f>
        <v>30300</v>
      </c>
      <c r="P19" s="8">
        <f>'C завтраками| Bed and breakfast'!P19</f>
        <v>30300</v>
      </c>
      <c r="Q19" s="8">
        <f>'C завтраками| Bed and breakfast'!Q19</f>
        <v>32200</v>
      </c>
      <c r="R19" s="8">
        <f>'C завтраками| Bed and breakfast'!R19</f>
        <v>31500</v>
      </c>
      <c r="S19" s="8">
        <f>'C завтраками| Bed and breakfast'!S19</f>
        <v>31500</v>
      </c>
      <c r="T19" s="8">
        <f>'C завтраками| Bed and breakfast'!T19</f>
        <v>32200</v>
      </c>
      <c r="U19" s="8">
        <f>'C завтраками| Bed and breakfast'!U19</f>
        <v>29600</v>
      </c>
      <c r="V19" s="8">
        <f>'C завтраками| Bed and breakfast'!V19</f>
        <v>28900</v>
      </c>
      <c r="W19" s="8">
        <f>'C завтраками| Bed and breakfast'!W19</f>
        <v>29600</v>
      </c>
      <c r="X19" s="8">
        <f>'C завтраками| Bed and breakfast'!X19</f>
        <v>28900</v>
      </c>
      <c r="Y19" s="8">
        <f>'C завтраками| Bed and breakfast'!Y19</f>
        <v>29600</v>
      </c>
      <c r="Z19" s="8">
        <f>'C завтраками| Bed and breakfast'!Z19</f>
        <v>28900</v>
      </c>
      <c r="AA19" s="8">
        <f>'C завтраками| Bed and breakfast'!AA19</f>
        <v>29600</v>
      </c>
      <c r="AB19" s="8">
        <f>'C завтраками| Bed and breakfast'!AB19</f>
        <v>28900</v>
      </c>
      <c r="AC19" s="8">
        <f>'C завтраками| Bed and breakfast'!AC19</f>
        <v>29600</v>
      </c>
      <c r="AD19" s="8">
        <f>'C завтраками| Bed and breakfast'!AD19</f>
        <v>28900</v>
      </c>
      <c r="AE19" s="8">
        <f>'C завтраками| Bed and breakfast'!AE19</f>
        <v>34600</v>
      </c>
      <c r="AF19" s="8">
        <f>'C завтраками| Bed and breakfast'!AF19</f>
        <v>35500</v>
      </c>
      <c r="AG19" s="8">
        <f>'C завтраками| Bed and breakfast'!AG19</f>
        <v>34600</v>
      </c>
      <c r="AH19" s="8">
        <f>'C завтраками| Bed and breakfast'!AH19</f>
        <v>36000</v>
      </c>
      <c r="AI19" s="8">
        <f>'C завтраками| Bed and breakfast'!AI19</f>
        <v>37600</v>
      </c>
      <c r="AJ19" s="8">
        <f>'C завтраками| Bed and breakfast'!AJ19</f>
        <v>36000</v>
      </c>
      <c r="AK19" s="8">
        <f>'C завтраками| Bed and breakfast'!AK19</f>
        <v>42400</v>
      </c>
      <c r="AL19" s="8">
        <f>'C завтраками| Bed and breakfast'!AL19</f>
        <v>50250</v>
      </c>
      <c r="AM19" s="8">
        <f>'C завтраками| Bed and breakfast'!AM19</f>
        <v>52750</v>
      </c>
      <c r="AN19" s="8">
        <f>'C завтраками| Bed and breakfast'!AN19</f>
        <v>62250</v>
      </c>
      <c r="AO19" s="8">
        <f>'C завтраками| Bed and breakfast'!AO19</f>
        <v>62250</v>
      </c>
      <c r="AP19" s="8">
        <f>'C завтраками| Bed and breakfast'!AP19</f>
        <v>65750</v>
      </c>
      <c r="AQ19" s="8">
        <f>'C завтраками| Bed and breakfast'!AQ19</f>
        <v>55250</v>
      </c>
      <c r="AR19" s="8">
        <f>'C завтраками| Bed and breakfast'!AR19</f>
        <v>52750</v>
      </c>
      <c r="AS19" s="8">
        <f>'C завтраками| Bed and breakfast'!AS19</f>
        <v>41950</v>
      </c>
      <c r="AT19" s="8">
        <f>'C завтраками| Bed and breakfast'!AT19</f>
        <v>39950</v>
      </c>
      <c r="AU19" s="8">
        <f>'C завтраками| Bed and breakfast'!AU19</f>
        <v>43950</v>
      </c>
      <c r="AV19" s="8">
        <f>'C завтраками| Bed and breakfast'!AV19</f>
        <v>45950</v>
      </c>
      <c r="AW19" s="8">
        <f>'C завтраками| Bed and breakfast'!AW19</f>
        <v>49950</v>
      </c>
      <c r="AX19" s="8">
        <f>'C завтраками| Bed and breakfast'!AX19</f>
        <v>51950</v>
      </c>
      <c r="AY19" s="8">
        <f>'C завтраками| Bed and breakfast'!AY19</f>
        <v>55950</v>
      </c>
      <c r="AZ19" s="8">
        <f>'C завтраками| Bed and breakfast'!AZ19</f>
        <v>53950</v>
      </c>
      <c r="BA19" s="8">
        <f>'C завтраками| Bed and breakfast'!BA19</f>
        <v>49950</v>
      </c>
      <c r="BB19" s="8">
        <f>'C завтраками| Bed and breakfast'!BB19</f>
        <v>48450</v>
      </c>
      <c r="BC19" s="8">
        <f>'C завтраками| Bed and breakfast'!BC19</f>
        <v>46950</v>
      </c>
      <c r="BD19" s="8">
        <f>'C завтраками| Bed and breakfast'!BD19</f>
        <v>48450</v>
      </c>
      <c r="BE19" s="8">
        <f>'C завтраками| Bed and breakfast'!BE19</f>
        <v>38450</v>
      </c>
      <c r="BF19" s="8">
        <f>'C завтраками| Bed and breakfast'!BF19</f>
        <v>36950</v>
      </c>
    </row>
    <row r="20" spans="1:58" s="53" customFormat="1" x14ac:dyDescent="0.2">
      <c r="A20" s="88">
        <f>A8</f>
        <v>2</v>
      </c>
      <c r="B20" s="8">
        <f>'C завтраками| Bed and breakfast'!B20</f>
        <v>41400</v>
      </c>
      <c r="C20" s="8">
        <f>'C завтраками| Bed and breakfast'!C20</f>
        <v>37600</v>
      </c>
      <c r="D20" s="8">
        <f>'C завтраками| Bed and breakfast'!D20</f>
        <v>42600</v>
      </c>
      <c r="E20" s="8">
        <f>'C завтраками| Bed and breakfast'!E20</f>
        <v>39000</v>
      </c>
      <c r="F20" s="8">
        <f>'C завтраками| Bed and breakfast'!F20</f>
        <v>42600</v>
      </c>
      <c r="G20" s="8">
        <f>'C завтраками| Bed and breakfast'!G20</f>
        <v>43600</v>
      </c>
      <c r="H20" s="8">
        <f>'C завтраками| Bed and breakfast'!H20</f>
        <v>37600</v>
      </c>
      <c r="I20" s="8">
        <f>'C завтраками| Bed and breakfast'!I20</f>
        <v>33200</v>
      </c>
      <c r="J20" s="8">
        <f>'C завтраками| Bed and breakfast'!J20</f>
        <v>34600</v>
      </c>
      <c r="K20" s="8">
        <f>'C завтраками| Bed and breakfast'!K20</f>
        <v>33200</v>
      </c>
      <c r="L20" s="8">
        <f>'C завтраками| Bed and breakfast'!L20</f>
        <v>33200</v>
      </c>
      <c r="M20" s="8">
        <f>'C завтраками| Bed and breakfast'!M20</f>
        <v>32000</v>
      </c>
      <c r="N20" s="8">
        <f>'C завтраками| Bed and breakfast'!N20</f>
        <v>32000</v>
      </c>
      <c r="O20" s="8">
        <f>'C завтраками| Bed and breakfast'!O20</f>
        <v>32000</v>
      </c>
      <c r="P20" s="8">
        <f>'C завтраками| Bed and breakfast'!P20</f>
        <v>32000</v>
      </c>
      <c r="Q20" s="8">
        <f>'C завтраками| Bed and breakfast'!Q20</f>
        <v>33900</v>
      </c>
      <c r="R20" s="8">
        <f>'C завтраками| Bed and breakfast'!R20</f>
        <v>33200</v>
      </c>
      <c r="S20" s="8">
        <f>'C завтраками| Bed and breakfast'!S20</f>
        <v>33200</v>
      </c>
      <c r="T20" s="8">
        <f>'C завтраками| Bed and breakfast'!T20</f>
        <v>33900</v>
      </c>
      <c r="U20" s="8">
        <f>'C завтраками| Bed and breakfast'!U20</f>
        <v>31300</v>
      </c>
      <c r="V20" s="8">
        <f>'C завтраками| Bed and breakfast'!V20</f>
        <v>30600</v>
      </c>
      <c r="W20" s="8">
        <f>'C завтраками| Bed and breakfast'!W20</f>
        <v>31300</v>
      </c>
      <c r="X20" s="8">
        <f>'C завтраками| Bed and breakfast'!X20</f>
        <v>30600</v>
      </c>
      <c r="Y20" s="8">
        <f>'C завтраками| Bed and breakfast'!Y20</f>
        <v>31300</v>
      </c>
      <c r="Z20" s="8">
        <f>'C завтраками| Bed and breakfast'!Z20</f>
        <v>30600</v>
      </c>
      <c r="AA20" s="8">
        <f>'C завтраками| Bed and breakfast'!AA20</f>
        <v>31300</v>
      </c>
      <c r="AB20" s="8">
        <f>'C завтраками| Bed and breakfast'!AB20</f>
        <v>30600</v>
      </c>
      <c r="AC20" s="8">
        <f>'C завтраками| Bed and breakfast'!AC20</f>
        <v>31300</v>
      </c>
      <c r="AD20" s="8">
        <f>'C завтраками| Bed and breakfast'!AD20</f>
        <v>30600</v>
      </c>
      <c r="AE20" s="8">
        <f>'C завтраками| Bed and breakfast'!AE20</f>
        <v>36300</v>
      </c>
      <c r="AF20" s="8">
        <f>'C завтраками| Bed and breakfast'!AF20</f>
        <v>37200</v>
      </c>
      <c r="AG20" s="8">
        <f>'C завтраками| Bed and breakfast'!AG20</f>
        <v>36300</v>
      </c>
      <c r="AH20" s="8">
        <f>'C завтраками| Bed and breakfast'!AH20</f>
        <v>37700</v>
      </c>
      <c r="AI20" s="8">
        <f>'C завтраками| Bed and breakfast'!AI20</f>
        <v>39300</v>
      </c>
      <c r="AJ20" s="8">
        <f>'C завтраками| Bed and breakfast'!AJ20</f>
        <v>37700</v>
      </c>
      <c r="AK20" s="8">
        <f>'C завтраками| Bed and breakfast'!AK20</f>
        <v>44100</v>
      </c>
      <c r="AL20" s="8">
        <f>'C завтраками| Bed and breakfast'!AL20</f>
        <v>52500</v>
      </c>
      <c r="AM20" s="8">
        <f>'C завтраками| Bed and breakfast'!AM20</f>
        <v>55000</v>
      </c>
      <c r="AN20" s="8">
        <f>'C завтраками| Bed and breakfast'!AN20</f>
        <v>64500</v>
      </c>
      <c r="AO20" s="8">
        <f>'C завтраками| Bed and breakfast'!AO20</f>
        <v>64500</v>
      </c>
      <c r="AP20" s="8">
        <f>'C завтраками| Bed and breakfast'!AP20</f>
        <v>68000</v>
      </c>
      <c r="AQ20" s="8">
        <f>'C завтраками| Bed and breakfast'!AQ20</f>
        <v>57500</v>
      </c>
      <c r="AR20" s="8">
        <f>'C завтраками| Bed and breakfast'!AR20</f>
        <v>55000</v>
      </c>
      <c r="AS20" s="8">
        <f>'C завтраками| Bed and breakfast'!AS20</f>
        <v>43900</v>
      </c>
      <c r="AT20" s="8">
        <f>'C завтраками| Bed and breakfast'!AT20</f>
        <v>41900</v>
      </c>
      <c r="AU20" s="8">
        <f>'C завтраками| Bed and breakfast'!AU20</f>
        <v>45900</v>
      </c>
      <c r="AV20" s="8">
        <f>'C завтраками| Bed and breakfast'!AV20</f>
        <v>47900</v>
      </c>
      <c r="AW20" s="8">
        <f>'C завтраками| Bed and breakfast'!AW20</f>
        <v>51900</v>
      </c>
      <c r="AX20" s="8">
        <f>'C завтраками| Bed and breakfast'!AX20</f>
        <v>53900</v>
      </c>
      <c r="AY20" s="8">
        <f>'C завтраками| Bed and breakfast'!AY20</f>
        <v>57900</v>
      </c>
      <c r="AZ20" s="8">
        <f>'C завтраками| Bed and breakfast'!AZ20</f>
        <v>55900</v>
      </c>
      <c r="BA20" s="8">
        <f>'C завтраками| Bed and breakfast'!BA20</f>
        <v>51900</v>
      </c>
      <c r="BB20" s="8">
        <f>'C завтраками| Bed and breakfast'!BB20</f>
        <v>50400</v>
      </c>
      <c r="BC20" s="8">
        <f>'C завтраками| Bed and breakfast'!BC20</f>
        <v>48900</v>
      </c>
      <c r="BD20" s="8">
        <f>'C завтраками| Bed and breakfast'!BD20</f>
        <v>50400</v>
      </c>
      <c r="BE20" s="8">
        <f>'C завтраками| Bed and breakfast'!BE20</f>
        <v>40400</v>
      </c>
      <c r="BF20" s="8">
        <f>'C завтраками| Bed and breakfast'!BF20</f>
        <v>38900</v>
      </c>
    </row>
    <row r="21" spans="1:58"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s="53" customFormat="1" x14ac:dyDescent="0.2">
      <c r="A22" s="88" t="s">
        <v>88</v>
      </c>
      <c r="B22" s="8">
        <f>'C завтраками| Bed and breakfast'!B22</f>
        <v>61400</v>
      </c>
      <c r="C22" s="8">
        <f>'C завтраками| Bed and breakfast'!C22</f>
        <v>57600</v>
      </c>
      <c r="D22" s="8">
        <f>'C завтраками| Bed and breakfast'!D22</f>
        <v>62600</v>
      </c>
      <c r="E22" s="8">
        <f>'C завтраками| Bed and breakfast'!E22</f>
        <v>59000</v>
      </c>
      <c r="F22" s="8">
        <f>'C завтраками| Bed and breakfast'!F22</f>
        <v>62600</v>
      </c>
      <c r="G22" s="8">
        <f>'C завтраками| Bed and breakfast'!G22</f>
        <v>63600</v>
      </c>
      <c r="H22" s="8">
        <f>'C завтраками| Bed and breakfast'!H22</f>
        <v>57600</v>
      </c>
      <c r="I22" s="8">
        <f>'C завтраками| Bed and breakfast'!I22</f>
        <v>58200</v>
      </c>
      <c r="J22" s="8">
        <f>'C завтраками| Bed and breakfast'!J22</f>
        <v>59600</v>
      </c>
      <c r="K22" s="8">
        <f>'C завтраками| Bed and breakfast'!K22</f>
        <v>58200</v>
      </c>
      <c r="L22" s="8">
        <f>'C завтраками| Bed and breakfast'!L22</f>
        <v>58200</v>
      </c>
      <c r="M22" s="8">
        <f>'C завтраками| Bed and breakfast'!M22</f>
        <v>57000</v>
      </c>
      <c r="N22" s="8">
        <f>'C завтраками| Bed and breakfast'!N22</f>
        <v>57000</v>
      </c>
      <c r="O22" s="8">
        <f>'C завтраками| Bed and breakfast'!O22</f>
        <v>57000</v>
      </c>
      <c r="P22" s="8">
        <f>'C завтраками| Bed and breakfast'!P22</f>
        <v>57000</v>
      </c>
      <c r="Q22" s="8">
        <f>'C завтраками| Bed and breakfast'!Q22</f>
        <v>58900</v>
      </c>
      <c r="R22" s="8">
        <f>'C завтраками| Bed and breakfast'!R22</f>
        <v>58200</v>
      </c>
      <c r="S22" s="8">
        <f>'C завтраками| Bed and breakfast'!S22</f>
        <v>58200</v>
      </c>
      <c r="T22" s="8">
        <f>'C завтраками| Bed and breakfast'!T22</f>
        <v>58900</v>
      </c>
      <c r="U22" s="8">
        <f>'C завтраками| Bed and breakfast'!U22</f>
        <v>56300</v>
      </c>
      <c r="V22" s="8">
        <f>'C завтраками| Bed and breakfast'!V22</f>
        <v>55600</v>
      </c>
      <c r="W22" s="8">
        <f>'C завтраками| Bed and breakfast'!W22</f>
        <v>56300</v>
      </c>
      <c r="X22" s="8">
        <f>'C завтраками| Bed and breakfast'!X22</f>
        <v>55600</v>
      </c>
      <c r="Y22" s="8">
        <f>'C завтраками| Bed and breakfast'!Y22</f>
        <v>56300</v>
      </c>
      <c r="Z22" s="8">
        <f>'C завтраками| Bed and breakfast'!Z22</f>
        <v>55600</v>
      </c>
      <c r="AA22" s="8">
        <f>'C завтраками| Bed and breakfast'!AA22</f>
        <v>56300</v>
      </c>
      <c r="AB22" s="8">
        <f>'C завтраками| Bed and breakfast'!AB22</f>
        <v>55600</v>
      </c>
      <c r="AC22" s="8">
        <f>'C завтраками| Bed and breakfast'!AC22</f>
        <v>56300</v>
      </c>
      <c r="AD22" s="8">
        <f>'C завтраками| Bed and breakfast'!AD22</f>
        <v>55600</v>
      </c>
      <c r="AE22" s="8">
        <f>'C завтраками| Bed and breakfast'!AE22</f>
        <v>66300</v>
      </c>
      <c r="AF22" s="8">
        <f>'C завтраками| Bed and breakfast'!AF22</f>
        <v>67200</v>
      </c>
      <c r="AG22" s="8">
        <f>'C завтраками| Bed and breakfast'!AG22</f>
        <v>66300</v>
      </c>
      <c r="AH22" s="8">
        <f>'C завтраками| Bed and breakfast'!AH22</f>
        <v>67700</v>
      </c>
      <c r="AI22" s="8">
        <f>'C завтраками| Bed and breakfast'!AI22</f>
        <v>69300</v>
      </c>
      <c r="AJ22" s="8">
        <f>'C завтраками| Bed and breakfast'!AJ22</f>
        <v>67700</v>
      </c>
      <c r="AK22" s="8">
        <f>'C завтраками| Bed and breakfast'!AK22</f>
        <v>74100</v>
      </c>
      <c r="AL22" s="8">
        <f>'C завтраками| Bed and breakfast'!AL22</f>
        <v>107500</v>
      </c>
      <c r="AM22" s="8">
        <f>'C завтраками| Bed and breakfast'!AM22</f>
        <v>110000</v>
      </c>
      <c r="AN22" s="8">
        <f>'C завтраками| Bed and breakfast'!AN22</f>
        <v>119500</v>
      </c>
      <c r="AO22" s="8">
        <f>'C завтраками| Bed and breakfast'!AO22</f>
        <v>119500</v>
      </c>
      <c r="AP22" s="8">
        <f>'C завтраками| Bed and breakfast'!AP22</f>
        <v>123000</v>
      </c>
      <c r="AQ22" s="8">
        <f>'C завтраками| Bed and breakfast'!AQ22</f>
        <v>112500</v>
      </c>
      <c r="AR22" s="8">
        <f>'C завтраками| Bed and breakfast'!AR22</f>
        <v>110000</v>
      </c>
      <c r="AS22" s="8">
        <f>'C завтраками| Bed and breakfast'!AS22</f>
        <v>78900</v>
      </c>
      <c r="AT22" s="8">
        <f>'C завтраками| Bed and breakfast'!AT22</f>
        <v>76900</v>
      </c>
      <c r="AU22" s="8">
        <f>'C завтраками| Bed and breakfast'!AU22</f>
        <v>80900</v>
      </c>
      <c r="AV22" s="8">
        <f>'C завтраками| Bed and breakfast'!AV22</f>
        <v>82900</v>
      </c>
      <c r="AW22" s="8">
        <f>'C завтраками| Bed and breakfast'!AW22</f>
        <v>91900</v>
      </c>
      <c r="AX22" s="8">
        <f>'C завтраками| Bed and breakfast'!AX22</f>
        <v>93900</v>
      </c>
      <c r="AY22" s="8">
        <f>'C завтраками| Bed and breakfast'!AY22</f>
        <v>97900</v>
      </c>
      <c r="AZ22" s="8">
        <f>'C завтраками| Bed and breakfast'!AZ22</f>
        <v>95900</v>
      </c>
      <c r="BA22" s="8">
        <f>'C завтраками| Bed and breakfast'!BA22</f>
        <v>91900</v>
      </c>
      <c r="BB22" s="8">
        <f>'C завтраками| Bed and breakfast'!BB22</f>
        <v>90400</v>
      </c>
      <c r="BC22" s="8">
        <f>'C завтраками| Bed and breakfast'!BC22</f>
        <v>88900</v>
      </c>
      <c r="BD22" s="8">
        <f>'C завтраками| Bed and breakfast'!BD22</f>
        <v>90400</v>
      </c>
      <c r="BE22" s="8">
        <f>'C завтраками| Bed and breakfast'!BE22</f>
        <v>75400</v>
      </c>
      <c r="BF22" s="8">
        <f>'C завтраками| Bed and breakfast'!BF22</f>
        <v>73900</v>
      </c>
    </row>
    <row r="23" spans="1:58" s="53" customFormat="1" x14ac:dyDescent="0.2">
      <c r="A23" s="89"/>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row>
    <row r="24" spans="1:58" ht="18.75" customHeight="1" x14ac:dyDescent="0.2">
      <c r="A24" s="111" t="s">
        <v>100</v>
      </c>
      <c r="B24" s="189">
        <f t="shared" ref="B24" si="0">B4</f>
        <v>45910</v>
      </c>
      <c r="C24" s="189">
        <f t="shared" ref="C24:BF24" si="1">C4</f>
        <v>45914</v>
      </c>
      <c r="D24" s="189">
        <f t="shared" si="1"/>
        <v>45916</v>
      </c>
      <c r="E24" s="189">
        <f t="shared" si="1"/>
        <v>45919</v>
      </c>
      <c r="F24" s="189">
        <f t="shared" si="1"/>
        <v>45922</v>
      </c>
      <c r="G24" s="189">
        <f t="shared" si="1"/>
        <v>45924</v>
      </c>
      <c r="H24" s="189">
        <f t="shared" si="1"/>
        <v>45926</v>
      </c>
      <c r="I24" s="189">
        <f t="shared" si="1"/>
        <v>45931</v>
      </c>
      <c r="J24" s="189">
        <f t="shared" si="1"/>
        <v>45933</v>
      </c>
      <c r="K24" s="189">
        <f t="shared" si="1"/>
        <v>45938</v>
      </c>
      <c r="L24" s="189">
        <f t="shared" si="1"/>
        <v>45940</v>
      </c>
      <c r="M24" s="189">
        <f t="shared" si="1"/>
        <v>45942</v>
      </c>
      <c r="N24" s="189">
        <f t="shared" si="1"/>
        <v>45947</v>
      </c>
      <c r="O24" s="189">
        <f t="shared" si="1"/>
        <v>45949</v>
      </c>
      <c r="P24" s="189">
        <f t="shared" si="1"/>
        <v>45953</v>
      </c>
      <c r="Q24" s="189">
        <f t="shared" si="1"/>
        <v>45954</v>
      </c>
      <c r="R24" s="189">
        <f t="shared" si="1"/>
        <v>45958</v>
      </c>
      <c r="S24" s="189">
        <f t="shared" si="1"/>
        <v>45959</v>
      </c>
      <c r="T24" s="189">
        <f t="shared" si="1"/>
        <v>45961</v>
      </c>
      <c r="U24" s="189">
        <f t="shared" si="1"/>
        <v>45965</v>
      </c>
      <c r="V24" s="189">
        <f t="shared" si="1"/>
        <v>45966</v>
      </c>
      <c r="W24" s="189">
        <f t="shared" si="1"/>
        <v>45968</v>
      </c>
      <c r="X24" s="189">
        <f t="shared" si="1"/>
        <v>45970</v>
      </c>
      <c r="Y24" s="189">
        <f t="shared" si="1"/>
        <v>45975</v>
      </c>
      <c r="Z24" s="189">
        <f t="shared" si="1"/>
        <v>45977</v>
      </c>
      <c r="AA24" s="189">
        <f t="shared" si="1"/>
        <v>45982</v>
      </c>
      <c r="AB24" s="189">
        <f t="shared" si="1"/>
        <v>45984</v>
      </c>
      <c r="AC24" s="189">
        <f t="shared" si="1"/>
        <v>45989</v>
      </c>
      <c r="AD24" s="189">
        <f t="shared" si="1"/>
        <v>45991</v>
      </c>
      <c r="AE24" s="189">
        <f t="shared" si="1"/>
        <v>45992</v>
      </c>
      <c r="AF24" s="189">
        <f t="shared" si="1"/>
        <v>45998</v>
      </c>
      <c r="AG24" s="189">
        <f t="shared" si="1"/>
        <v>46000</v>
      </c>
      <c r="AH24" s="189">
        <f t="shared" si="1"/>
        <v>46003</v>
      </c>
      <c r="AI24" s="189">
        <f t="shared" si="1"/>
        <v>46010</v>
      </c>
      <c r="AJ24" s="189">
        <f t="shared" si="1"/>
        <v>46012</v>
      </c>
      <c r="AK24" s="189">
        <f t="shared" si="1"/>
        <v>46017</v>
      </c>
      <c r="AL24" s="189">
        <f t="shared" si="1"/>
        <v>46020</v>
      </c>
      <c r="AM24" s="189">
        <f t="shared" si="1"/>
        <v>46021</v>
      </c>
      <c r="AN24" s="189">
        <f t="shared" si="1"/>
        <v>46022</v>
      </c>
      <c r="AO24" s="189">
        <f t="shared" si="1"/>
        <v>46023</v>
      </c>
      <c r="AP24" s="189">
        <f t="shared" si="1"/>
        <v>46024</v>
      </c>
      <c r="AQ24" s="189">
        <f t="shared" si="1"/>
        <v>46029</v>
      </c>
      <c r="AR24" s="189">
        <f t="shared" si="1"/>
        <v>46030</v>
      </c>
      <c r="AS24" s="189">
        <f t="shared" si="1"/>
        <v>46031</v>
      </c>
      <c r="AT24" s="189">
        <f t="shared" si="1"/>
        <v>46033</v>
      </c>
      <c r="AU24" s="189">
        <f t="shared" si="1"/>
        <v>46045</v>
      </c>
      <c r="AV24" s="189">
        <f t="shared" si="1"/>
        <v>46052</v>
      </c>
      <c r="AW24" s="189">
        <f t="shared" si="1"/>
        <v>46054</v>
      </c>
      <c r="AX24" s="189">
        <f t="shared" si="1"/>
        <v>46066</v>
      </c>
      <c r="AY24" s="189">
        <f t="shared" si="1"/>
        <v>46073</v>
      </c>
      <c r="AZ24" s="189">
        <f t="shared" si="1"/>
        <v>46076</v>
      </c>
      <c r="BA24" s="189">
        <f t="shared" si="1"/>
        <v>46077</v>
      </c>
      <c r="BB24" s="189">
        <f t="shared" si="1"/>
        <v>46082</v>
      </c>
      <c r="BC24" s="189">
        <f t="shared" si="1"/>
        <v>46085</v>
      </c>
      <c r="BD24" s="189">
        <f t="shared" si="1"/>
        <v>46087</v>
      </c>
      <c r="BE24" s="189">
        <f t="shared" si="1"/>
        <v>46090</v>
      </c>
      <c r="BF24" s="189">
        <f t="shared" si="1"/>
        <v>46105</v>
      </c>
    </row>
    <row r="25" spans="1:58" ht="17.25" customHeight="1" x14ac:dyDescent="0.2">
      <c r="A25" s="90" t="s">
        <v>64</v>
      </c>
      <c r="B25" s="189">
        <f t="shared" ref="B25" si="2">B5</f>
        <v>45913</v>
      </c>
      <c r="C25" s="189">
        <f t="shared" ref="C25:BF25" si="3">C5</f>
        <v>45915</v>
      </c>
      <c r="D25" s="189">
        <f t="shared" si="3"/>
        <v>45918</v>
      </c>
      <c r="E25" s="189">
        <f t="shared" si="3"/>
        <v>45921</v>
      </c>
      <c r="F25" s="189">
        <f t="shared" si="3"/>
        <v>45923</v>
      </c>
      <c r="G25" s="189">
        <f t="shared" si="3"/>
        <v>45925</v>
      </c>
      <c r="H25" s="189">
        <f t="shared" si="3"/>
        <v>45930</v>
      </c>
      <c r="I25" s="189">
        <f t="shared" si="3"/>
        <v>45932</v>
      </c>
      <c r="J25" s="189">
        <f t="shared" si="3"/>
        <v>45937</v>
      </c>
      <c r="K25" s="189">
        <f t="shared" si="3"/>
        <v>45939</v>
      </c>
      <c r="L25" s="189">
        <f t="shared" si="3"/>
        <v>45941</v>
      </c>
      <c r="M25" s="189">
        <f t="shared" si="3"/>
        <v>45946</v>
      </c>
      <c r="N25" s="189">
        <f t="shared" si="3"/>
        <v>45948</v>
      </c>
      <c r="O25" s="189">
        <f t="shared" si="3"/>
        <v>45952</v>
      </c>
      <c r="P25" s="189">
        <f t="shared" si="3"/>
        <v>45953</v>
      </c>
      <c r="Q25" s="189">
        <f t="shared" si="3"/>
        <v>45957</v>
      </c>
      <c r="R25" s="189">
        <f t="shared" si="3"/>
        <v>45958</v>
      </c>
      <c r="S25" s="189">
        <f t="shared" si="3"/>
        <v>45960</v>
      </c>
      <c r="T25" s="189">
        <f t="shared" si="3"/>
        <v>45963</v>
      </c>
      <c r="U25" s="189">
        <f t="shared" si="3"/>
        <v>45965</v>
      </c>
      <c r="V25" s="189">
        <f t="shared" si="3"/>
        <v>45967</v>
      </c>
      <c r="W25" s="189">
        <f t="shared" si="3"/>
        <v>45969</v>
      </c>
      <c r="X25" s="189">
        <f t="shared" si="3"/>
        <v>45974</v>
      </c>
      <c r="Y25" s="189">
        <f t="shared" si="3"/>
        <v>45976</v>
      </c>
      <c r="Z25" s="189">
        <f t="shared" si="3"/>
        <v>45981</v>
      </c>
      <c r="AA25" s="189">
        <f t="shared" si="3"/>
        <v>45983</v>
      </c>
      <c r="AB25" s="189">
        <f t="shared" si="3"/>
        <v>45988</v>
      </c>
      <c r="AC25" s="189">
        <f t="shared" si="3"/>
        <v>45990</v>
      </c>
      <c r="AD25" s="189">
        <f t="shared" si="3"/>
        <v>45991</v>
      </c>
      <c r="AE25" s="189">
        <f t="shared" si="3"/>
        <v>45997</v>
      </c>
      <c r="AF25" s="189">
        <f t="shared" si="3"/>
        <v>45999</v>
      </c>
      <c r="AG25" s="189">
        <f t="shared" si="3"/>
        <v>46002</v>
      </c>
      <c r="AH25" s="189">
        <f t="shared" si="3"/>
        <v>46009</v>
      </c>
      <c r="AI25" s="189">
        <f t="shared" si="3"/>
        <v>46011</v>
      </c>
      <c r="AJ25" s="189">
        <f t="shared" si="3"/>
        <v>46016</v>
      </c>
      <c r="AK25" s="189">
        <f t="shared" si="3"/>
        <v>46019</v>
      </c>
      <c r="AL25" s="189">
        <f t="shared" si="3"/>
        <v>46020</v>
      </c>
      <c r="AM25" s="189">
        <f t="shared" si="3"/>
        <v>46021</v>
      </c>
      <c r="AN25" s="189">
        <f t="shared" si="3"/>
        <v>46022</v>
      </c>
      <c r="AO25" s="189">
        <f t="shared" si="3"/>
        <v>46023</v>
      </c>
      <c r="AP25" s="189">
        <f t="shared" si="3"/>
        <v>46028</v>
      </c>
      <c r="AQ25" s="189">
        <f t="shared" si="3"/>
        <v>46029</v>
      </c>
      <c r="AR25" s="189">
        <f t="shared" si="3"/>
        <v>46030</v>
      </c>
      <c r="AS25" s="189">
        <f t="shared" si="3"/>
        <v>46032</v>
      </c>
      <c r="AT25" s="189">
        <f t="shared" si="3"/>
        <v>46044</v>
      </c>
      <c r="AU25" s="189">
        <f t="shared" si="3"/>
        <v>46051</v>
      </c>
      <c r="AV25" s="189">
        <f t="shared" si="3"/>
        <v>46053</v>
      </c>
      <c r="AW25" s="189">
        <f t="shared" si="3"/>
        <v>46065</v>
      </c>
      <c r="AX25" s="189">
        <f t="shared" si="3"/>
        <v>46072</v>
      </c>
      <c r="AY25" s="189">
        <f t="shared" si="3"/>
        <v>46075</v>
      </c>
      <c r="AZ25" s="189">
        <f t="shared" si="3"/>
        <v>46076</v>
      </c>
      <c r="BA25" s="189">
        <f t="shared" si="3"/>
        <v>46081</v>
      </c>
      <c r="BB25" s="189">
        <f t="shared" si="3"/>
        <v>46084</v>
      </c>
      <c r="BC25" s="189">
        <f t="shared" si="3"/>
        <v>46086</v>
      </c>
      <c r="BD25" s="189">
        <f t="shared" si="3"/>
        <v>46089</v>
      </c>
      <c r="BE25" s="189">
        <f t="shared" si="3"/>
        <v>46104</v>
      </c>
      <c r="BF25" s="189">
        <f t="shared" si="3"/>
        <v>46112</v>
      </c>
    </row>
    <row r="26" spans="1:58" s="44" customFormat="1" x14ac:dyDescent="0.2">
      <c r="A26" s="42" t="s">
        <v>83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row>
    <row r="27" spans="1:58" s="50" customFormat="1" x14ac:dyDescent="0.2">
      <c r="A27" s="88">
        <v>1</v>
      </c>
      <c r="B27" s="197">
        <f t="shared" ref="B27" si="4">ROUND(B7*0.82,)</f>
        <v>12054</v>
      </c>
      <c r="C27" s="197">
        <f t="shared" ref="C27:BF27" si="5">ROUND(C7*0.82,)</f>
        <v>8938</v>
      </c>
      <c r="D27" s="197">
        <f t="shared" si="5"/>
        <v>13038</v>
      </c>
      <c r="E27" s="197">
        <f t="shared" si="5"/>
        <v>10086</v>
      </c>
      <c r="F27" s="197">
        <f t="shared" si="5"/>
        <v>13038</v>
      </c>
      <c r="G27" s="197">
        <f t="shared" si="5"/>
        <v>13858</v>
      </c>
      <c r="H27" s="197">
        <f t="shared" si="5"/>
        <v>8938</v>
      </c>
      <c r="I27" s="197">
        <f t="shared" si="5"/>
        <v>9430</v>
      </c>
      <c r="J27" s="197">
        <f t="shared" si="5"/>
        <v>10578</v>
      </c>
      <c r="K27" s="197">
        <f t="shared" si="5"/>
        <v>9430</v>
      </c>
      <c r="L27" s="197">
        <f t="shared" si="5"/>
        <v>9430</v>
      </c>
      <c r="M27" s="197">
        <f t="shared" si="5"/>
        <v>8446</v>
      </c>
      <c r="N27" s="197">
        <f t="shared" si="5"/>
        <v>8446</v>
      </c>
      <c r="O27" s="197">
        <f t="shared" si="5"/>
        <v>8446</v>
      </c>
      <c r="P27" s="197">
        <f t="shared" si="5"/>
        <v>8446</v>
      </c>
      <c r="Q27" s="197">
        <f t="shared" si="5"/>
        <v>10004</v>
      </c>
      <c r="R27" s="197">
        <f t="shared" si="5"/>
        <v>9430</v>
      </c>
      <c r="S27" s="197">
        <f t="shared" si="5"/>
        <v>9430</v>
      </c>
      <c r="T27" s="197">
        <f t="shared" si="5"/>
        <v>10004</v>
      </c>
      <c r="U27" s="197">
        <f t="shared" si="5"/>
        <v>7872</v>
      </c>
      <c r="V27" s="197">
        <f t="shared" si="5"/>
        <v>7298</v>
      </c>
      <c r="W27" s="197">
        <f t="shared" si="5"/>
        <v>7872</v>
      </c>
      <c r="X27" s="197">
        <f t="shared" si="5"/>
        <v>7298</v>
      </c>
      <c r="Y27" s="197">
        <f t="shared" si="5"/>
        <v>7872</v>
      </c>
      <c r="Z27" s="197">
        <f t="shared" si="5"/>
        <v>7298</v>
      </c>
      <c r="AA27" s="197">
        <f t="shared" si="5"/>
        <v>7872</v>
      </c>
      <c r="AB27" s="197">
        <f t="shared" si="5"/>
        <v>7298</v>
      </c>
      <c r="AC27" s="197">
        <f t="shared" si="5"/>
        <v>7872</v>
      </c>
      <c r="AD27" s="197">
        <f t="shared" si="5"/>
        <v>7298</v>
      </c>
      <c r="AE27" s="197">
        <f t="shared" si="5"/>
        <v>7872</v>
      </c>
      <c r="AF27" s="197">
        <f t="shared" si="5"/>
        <v>8610</v>
      </c>
      <c r="AG27" s="197">
        <f t="shared" si="5"/>
        <v>7872</v>
      </c>
      <c r="AH27" s="197">
        <f t="shared" si="5"/>
        <v>9020</v>
      </c>
      <c r="AI27" s="197">
        <f t="shared" si="5"/>
        <v>10332</v>
      </c>
      <c r="AJ27" s="197">
        <f t="shared" si="5"/>
        <v>9020</v>
      </c>
      <c r="AK27" s="197">
        <f t="shared" si="5"/>
        <v>14268</v>
      </c>
      <c r="AL27" s="197">
        <f t="shared" si="5"/>
        <v>20705</v>
      </c>
      <c r="AM27" s="197">
        <f t="shared" si="5"/>
        <v>22755</v>
      </c>
      <c r="AN27" s="197">
        <f t="shared" si="5"/>
        <v>30545</v>
      </c>
      <c r="AO27" s="197">
        <f t="shared" si="5"/>
        <v>30545</v>
      </c>
      <c r="AP27" s="197">
        <f t="shared" si="5"/>
        <v>33415</v>
      </c>
      <c r="AQ27" s="197">
        <f t="shared" si="5"/>
        <v>24805</v>
      </c>
      <c r="AR27" s="197">
        <f t="shared" si="5"/>
        <v>22755</v>
      </c>
      <c r="AS27" s="197">
        <f t="shared" si="5"/>
        <v>17999</v>
      </c>
      <c r="AT27" s="197">
        <f t="shared" si="5"/>
        <v>16359</v>
      </c>
      <c r="AU27" s="197">
        <f t="shared" si="5"/>
        <v>19639</v>
      </c>
      <c r="AV27" s="197">
        <f t="shared" si="5"/>
        <v>21279</v>
      </c>
      <c r="AW27" s="197">
        <f t="shared" si="5"/>
        <v>20459</v>
      </c>
      <c r="AX27" s="197">
        <f t="shared" si="5"/>
        <v>22099</v>
      </c>
      <c r="AY27" s="197">
        <f t="shared" si="5"/>
        <v>25379</v>
      </c>
      <c r="AZ27" s="197">
        <f t="shared" si="5"/>
        <v>23739</v>
      </c>
      <c r="BA27" s="197">
        <f t="shared" si="5"/>
        <v>20459</v>
      </c>
      <c r="BB27" s="197">
        <f t="shared" si="5"/>
        <v>19229</v>
      </c>
      <c r="BC27" s="197">
        <f t="shared" si="5"/>
        <v>17999</v>
      </c>
      <c r="BD27" s="197">
        <f t="shared" si="5"/>
        <v>19229</v>
      </c>
      <c r="BE27" s="197">
        <f t="shared" si="5"/>
        <v>15129</v>
      </c>
      <c r="BF27" s="197">
        <f t="shared" si="5"/>
        <v>13899</v>
      </c>
    </row>
    <row r="28" spans="1:58" s="50" customFormat="1" x14ac:dyDescent="0.2">
      <c r="A28" s="88">
        <v>2</v>
      </c>
      <c r="B28" s="197">
        <f t="shared" ref="B28" si="6">ROUND(B8*0.82,)</f>
        <v>13448</v>
      </c>
      <c r="C28" s="197">
        <f t="shared" ref="C28:BF28" si="7">ROUND(C8*0.82,)</f>
        <v>10332</v>
      </c>
      <c r="D28" s="197">
        <f t="shared" si="7"/>
        <v>14432</v>
      </c>
      <c r="E28" s="197">
        <f t="shared" si="7"/>
        <v>11480</v>
      </c>
      <c r="F28" s="197">
        <f t="shared" si="7"/>
        <v>14432</v>
      </c>
      <c r="G28" s="197">
        <f t="shared" si="7"/>
        <v>15252</v>
      </c>
      <c r="H28" s="197">
        <f t="shared" si="7"/>
        <v>10332</v>
      </c>
      <c r="I28" s="197">
        <f t="shared" si="7"/>
        <v>10824</v>
      </c>
      <c r="J28" s="197">
        <f t="shared" si="7"/>
        <v>11972</v>
      </c>
      <c r="K28" s="197">
        <f t="shared" si="7"/>
        <v>10824</v>
      </c>
      <c r="L28" s="197">
        <f t="shared" si="7"/>
        <v>10824</v>
      </c>
      <c r="M28" s="197">
        <f t="shared" si="7"/>
        <v>9840</v>
      </c>
      <c r="N28" s="197">
        <f t="shared" si="7"/>
        <v>9840</v>
      </c>
      <c r="O28" s="197">
        <f t="shared" si="7"/>
        <v>9840</v>
      </c>
      <c r="P28" s="197">
        <f t="shared" si="7"/>
        <v>9840</v>
      </c>
      <c r="Q28" s="197">
        <f t="shared" si="7"/>
        <v>11398</v>
      </c>
      <c r="R28" s="197">
        <f t="shared" si="7"/>
        <v>10824</v>
      </c>
      <c r="S28" s="197">
        <f t="shared" si="7"/>
        <v>10824</v>
      </c>
      <c r="T28" s="197">
        <f t="shared" si="7"/>
        <v>11398</v>
      </c>
      <c r="U28" s="197">
        <f t="shared" si="7"/>
        <v>9266</v>
      </c>
      <c r="V28" s="197">
        <f t="shared" si="7"/>
        <v>8692</v>
      </c>
      <c r="W28" s="197">
        <f t="shared" si="7"/>
        <v>9266</v>
      </c>
      <c r="X28" s="197">
        <f t="shared" si="7"/>
        <v>8692</v>
      </c>
      <c r="Y28" s="197">
        <f t="shared" si="7"/>
        <v>9266</v>
      </c>
      <c r="Z28" s="197">
        <f t="shared" si="7"/>
        <v>8692</v>
      </c>
      <c r="AA28" s="197">
        <f t="shared" si="7"/>
        <v>9266</v>
      </c>
      <c r="AB28" s="197">
        <f t="shared" si="7"/>
        <v>8692</v>
      </c>
      <c r="AC28" s="197">
        <f t="shared" si="7"/>
        <v>9266</v>
      </c>
      <c r="AD28" s="197">
        <f t="shared" si="7"/>
        <v>8692</v>
      </c>
      <c r="AE28" s="197">
        <f t="shared" si="7"/>
        <v>9266</v>
      </c>
      <c r="AF28" s="197">
        <f t="shared" si="7"/>
        <v>10004</v>
      </c>
      <c r="AG28" s="197">
        <f t="shared" si="7"/>
        <v>9266</v>
      </c>
      <c r="AH28" s="197">
        <f t="shared" si="7"/>
        <v>10414</v>
      </c>
      <c r="AI28" s="197">
        <f t="shared" si="7"/>
        <v>11726</v>
      </c>
      <c r="AJ28" s="197">
        <f t="shared" si="7"/>
        <v>10414</v>
      </c>
      <c r="AK28" s="197">
        <f t="shared" si="7"/>
        <v>15662</v>
      </c>
      <c r="AL28" s="197">
        <f t="shared" si="7"/>
        <v>22550</v>
      </c>
      <c r="AM28" s="197">
        <f t="shared" si="7"/>
        <v>24600</v>
      </c>
      <c r="AN28" s="197">
        <f t="shared" si="7"/>
        <v>32390</v>
      </c>
      <c r="AO28" s="197">
        <f t="shared" si="7"/>
        <v>32390</v>
      </c>
      <c r="AP28" s="197">
        <f t="shared" si="7"/>
        <v>35260</v>
      </c>
      <c r="AQ28" s="197">
        <f t="shared" si="7"/>
        <v>26650</v>
      </c>
      <c r="AR28" s="197">
        <f t="shared" si="7"/>
        <v>24600</v>
      </c>
      <c r="AS28" s="197">
        <f t="shared" si="7"/>
        <v>19598</v>
      </c>
      <c r="AT28" s="197">
        <f t="shared" si="7"/>
        <v>17958</v>
      </c>
      <c r="AU28" s="197">
        <f t="shared" si="7"/>
        <v>21238</v>
      </c>
      <c r="AV28" s="197">
        <f t="shared" si="7"/>
        <v>22878</v>
      </c>
      <c r="AW28" s="197">
        <f t="shared" si="7"/>
        <v>22058</v>
      </c>
      <c r="AX28" s="197">
        <f t="shared" si="7"/>
        <v>23698</v>
      </c>
      <c r="AY28" s="197">
        <f t="shared" si="7"/>
        <v>26978</v>
      </c>
      <c r="AZ28" s="197">
        <f t="shared" si="7"/>
        <v>25338</v>
      </c>
      <c r="BA28" s="197">
        <f t="shared" si="7"/>
        <v>22058</v>
      </c>
      <c r="BB28" s="197">
        <f t="shared" si="7"/>
        <v>20828</v>
      </c>
      <c r="BC28" s="197">
        <f t="shared" si="7"/>
        <v>19598</v>
      </c>
      <c r="BD28" s="197">
        <f t="shared" si="7"/>
        <v>20828</v>
      </c>
      <c r="BE28" s="197">
        <f t="shared" si="7"/>
        <v>16728</v>
      </c>
      <c r="BF28" s="197">
        <f t="shared" si="7"/>
        <v>15498</v>
      </c>
    </row>
    <row r="29" spans="1:58" s="50" customFormat="1" x14ac:dyDescent="0.2">
      <c r="A29" s="42" t="s">
        <v>234</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row>
    <row r="30" spans="1:58" s="50" customFormat="1" x14ac:dyDescent="0.2">
      <c r="A30" s="180">
        <v>1</v>
      </c>
      <c r="B30" s="197">
        <f t="shared" ref="B30" si="8">ROUND(B10*0.82,)</f>
        <v>13694</v>
      </c>
      <c r="C30" s="197">
        <f t="shared" ref="C30:BF30" si="9">ROUND(C10*0.82,)</f>
        <v>10578</v>
      </c>
      <c r="D30" s="197">
        <f t="shared" si="9"/>
        <v>14678</v>
      </c>
      <c r="E30" s="197">
        <f t="shared" si="9"/>
        <v>11726</v>
      </c>
      <c r="F30" s="197">
        <f t="shared" si="9"/>
        <v>14678</v>
      </c>
      <c r="G30" s="197">
        <f t="shared" si="9"/>
        <v>15498</v>
      </c>
      <c r="H30" s="197">
        <f t="shared" si="9"/>
        <v>10578</v>
      </c>
      <c r="I30" s="197">
        <f t="shared" si="9"/>
        <v>10250</v>
      </c>
      <c r="J30" s="197">
        <f t="shared" si="9"/>
        <v>11398</v>
      </c>
      <c r="K30" s="197">
        <f t="shared" si="9"/>
        <v>10250</v>
      </c>
      <c r="L30" s="197">
        <f t="shared" si="9"/>
        <v>10250</v>
      </c>
      <c r="M30" s="197">
        <f t="shared" si="9"/>
        <v>9266</v>
      </c>
      <c r="N30" s="197">
        <f t="shared" si="9"/>
        <v>9266</v>
      </c>
      <c r="O30" s="197">
        <f t="shared" si="9"/>
        <v>9266</v>
      </c>
      <c r="P30" s="197">
        <f t="shared" si="9"/>
        <v>9266</v>
      </c>
      <c r="Q30" s="197">
        <f t="shared" si="9"/>
        <v>10824</v>
      </c>
      <c r="R30" s="197">
        <f t="shared" si="9"/>
        <v>10250</v>
      </c>
      <c r="S30" s="197">
        <f t="shared" si="9"/>
        <v>10250</v>
      </c>
      <c r="T30" s="197">
        <f t="shared" si="9"/>
        <v>10824</v>
      </c>
      <c r="U30" s="197">
        <f t="shared" si="9"/>
        <v>8692</v>
      </c>
      <c r="V30" s="197">
        <f t="shared" si="9"/>
        <v>8118</v>
      </c>
      <c r="W30" s="197">
        <f t="shared" si="9"/>
        <v>8692</v>
      </c>
      <c r="X30" s="197">
        <f t="shared" si="9"/>
        <v>8118</v>
      </c>
      <c r="Y30" s="197">
        <f t="shared" si="9"/>
        <v>8692</v>
      </c>
      <c r="Z30" s="197">
        <f t="shared" si="9"/>
        <v>8118</v>
      </c>
      <c r="AA30" s="197">
        <f t="shared" si="9"/>
        <v>8692</v>
      </c>
      <c r="AB30" s="197">
        <f t="shared" si="9"/>
        <v>8118</v>
      </c>
      <c r="AC30" s="197">
        <f t="shared" si="9"/>
        <v>8692</v>
      </c>
      <c r="AD30" s="197">
        <f t="shared" si="9"/>
        <v>8118</v>
      </c>
      <c r="AE30" s="197">
        <f t="shared" si="9"/>
        <v>8692</v>
      </c>
      <c r="AF30" s="197">
        <f t="shared" si="9"/>
        <v>9430</v>
      </c>
      <c r="AG30" s="197">
        <f t="shared" si="9"/>
        <v>8692</v>
      </c>
      <c r="AH30" s="197">
        <f t="shared" si="9"/>
        <v>9840</v>
      </c>
      <c r="AI30" s="197">
        <f t="shared" si="9"/>
        <v>11152</v>
      </c>
      <c r="AJ30" s="197">
        <f t="shared" si="9"/>
        <v>9840</v>
      </c>
      <c r="AK30" s="197">
        <f t="shared" si="9"/>
        <v>15088</v>
      </c>
      <c r="AL30" s="197">
        <f t="shared" si="9"/>
        <v>22345</v>
      </c>
      <c r="AM30" s="197">
        <f t="shared" si="9"/>
        <v>24395</v>
      </c>
      <c r="AN30" s="197">
        <f t="shared" si="9"/>
        <v>32185</v>
      </c>
      <c r="AO30" s="197">
        <f t="shared" si="9"/>
        <v>32185</v>
      </c>
      <c r="AP30" s="197">
        <f t="shared" si="9"/>
        <v>35055</v>
      </c>
      <c r="AQ30" s="197">
        <f t="shared" si="9"/>
        <v>26445</v>
      </c>
      <c r="AR30" s="197">
        <f t="shared" si="9"/>
        <v>24395</v>
      </c>
      <c r="AS30" s="197">
        <f t="shared" si="9"/>
        <v>19639</v>
      </c>
      <c r="AT30" s="197">
        <f t="shared" si="9"/>
        <v>17999</v>
      </c>
      <c r="AU30" s="197">
        <f t="shared" si="9"/>
        <v>21279</v>
      </c>
      <c r="AV30" s="197">
        <f t="shared" si="9"/>
        <v>22919</v>
      </c>
      <c r="AW30" s="197">
        <f t="shared" si="9"/>
        <v>22099</v>
      </c>
      <c r="AX30" s="197">
        <f t="shared" si="9"/>
        <v>23739</v>
      </c>
      <c r="AY30" s="197">
        <f t="shared" si="9"/>
        <v>27019</v>
      </c>
      <c r="AZ30" s="197">
        <f t="shared" si="9"/>
        <v>25379</v>
      </c>
      <c r="BA30" s="197">
        <f t="shared" si="9"/>
        <v>22099</v>
      </c>
      <c r="BB30" s="197">
        <f t="shared" si="9"/>
        <v>20869</v>
      </c>
      <c r="BC30" s="197">
        <f t="shared" si="9"/>
        <v>19639</v>
      </c>
      <c r="BD30" s="197">
        <f t="shared" si="9"/>
        <v>20869</v>
      </c>
      <c r="BE30" s="197">
        <f t="shared" si="9"/>
        <v>16769</v>
      </c>
      <c r="BF30" s="197">
        <f t="shared" si="9"/>
        <v>15539</v>
      </c>
    </row>
    <row r="31" spans="1:58" s="50" customFormat="1" x14ac:dyDescent="0.2">
      <c r="A31" s="180">
        <v>2</v>
      </c>
      <c r="B31" s="197">
        <f t="shared" ref="B31" si="10">ROUND(B11*0.82,)</f>
        <v>15088</v>
      </c>
      <c r="C31" s="197">
        <f t="shared" ref="C31:BF31" si="11">ROUND(C11*0.82,)</f>
        <v>11972</v>
      </c>
      <c r="D31" s="197">
        <f t="shared" si="11"/>
        <v>16072</v>
      </c>
      <c r="E31" s="197">
        <f t="shared" si="11"/>
        <v>13120</v>
      </c>
      <c r="F31" s="197">
        <f t="shared" si="11"/>
        <v>16072</v>
      </c>
      <c r="G31" s="197">
        <f t="shared" si="11"/>
        <v>16892</v>
      </c>
      <c r="H31" s="197">
        <f t="shared" si="11"/>
        <v>11972</v>
      </c>
      <c r="I31" s="197">
        <f t="shared" si="11"/>
        <v>11644</v>
      </c>
      <c r="J31" s="197">
        <f t="shared" si="11"/>
        <v>12792</v>
      </c>
      <c r="K31" s="197">
        <f t="shared" si="11"/>
        <v>11644</v>
      </c>
      <c r="L31" s="197">
        <f t="shared" si="11"/>
        <v>11644</v>
      </c>
      <c r="M31" s="197">
        <f t="shared" si="11"/>
        <v>10660</v>
      </c>
      <c r="N31" s="197">
        <f t="shared" si="11"/>
        <v>10660</v>
      </c>
      <c r="O31" s="197">
        <f t="shared" si="11"/>
        <v>10660</v>
      </c>
      <c r="P31" s="197">
        <f t="shared" si="11"/>
        <v>10660</v>
      </c>
      <c r="Q31" s="197">
        <f t="shared" si="11"/>
        <v>12218</v>
      </c>
      <c r="R31" s="197">
        <f t="shared" si="11"/>
        <v>11644</v>
      </c>
      <c r="S31" s="197">
        <f t="shared" si="11"/>
        <v>11644</v>
      </c>
      <c r="T31" s="197">
        <f t="shared" si="11"/>
        <v>12218</v>
      </c>
      <c r="U31" s="197">
        <f t="shared" si="11"/>
        <v>10086</v>
      </c>
      <c r="V31" s="197">
        <f t="shared" si="11"/>
        <v>9512</v>
      </c>
      <c r="W31" s="197">
        <f t="shared" si="11"/>
        <v>10086</v>
      </c>
      <c r="X31" s="197">
        <f t="shared" si="11"/>
        <v>9512</v>
      </c>
      <c r="Y31" s="197">
        <f t="shared" si="11"/>
        <v>10086</v>
      </c>
      <c r="Z31" s="197">
        <f t="shared" si="11"/>
        <v>9512</v>
      </c>
      <c r="AA31" s="197">
        <f t="shared" si="11"/>
        <v>10086</v>
      </c>
      <c r="AB31" s="197">
        <f t="shared" si="11"/>
        <v>9512</v>
      </c>
      <c r="AC31" s="197">
        <f t="shared" si="11"/>
        <v>10086</v>
      </c>
      <c r="AD31" s="197">
        <f t="shared" si="11"/>
        <v>9512</v>
      </c>
      <c r="AE31" s="197">
        <f t="shared" si="11"/>
        <v>10086</v>
      </c>
      <c r="AF31" s="197">
        <f t="shared" si="11"/>
        <v>10824</v>
      </c>
      <c r="AG31" s="197">
        <f t="shared" si="11"/>
        <v>10086</v>
      </c>
      <c r="AH31" s="197">
        <f t="shared" si="11"/>
        <v>11234</v>
      </c>
      <c r="AI31" s="197">
        <f t="shared" si="11"/>
        <v>12546</v>
      </c>
      <c r="AJ31" s="197">
        <f t="shared" si="11"/>
        <v>11234</v>
      </c>
      <c r="AK31" s="197">
        <f t="shared" si="11"/>
        <v>16482</v>
      </c>
      <c r="AL31" s="197">
        <f t="shared" si="11"/>
        <v>24190</v>
      </c>
      <c r="AM31" s="197">
        <f t="shared" si="11"/>
        <v>26240</v>
      </c>
      <c r="AN31" s="197">
        <f t="shared" si="11"/>
        <v>34030</v>
      </c>
      <c r="AO31" s="197">
        <f t="shared" si="11"/>
        <v>34030</v>
      </c>
      <c r="AP31" s="197">
        <f t="shared" si="11"/>
        <v>36900</v>
      </c>
      <c r="AQ31" s="197">
        <f t="shared" si="11"/>
        <v>28290</v>
      </c>
      <c r="AR31" s="197">
        <f t="shared" si="11"/>
        <v>26240</v>
      </c>
      <c r="AS31" s="197">
        <f t="shared" si="11"/>
        <v>21238</v>
      </c>
      <c r="AT31" s="197">
        <f t="shared" si="11"/>
        <v>19598</v>
      </c>
      <c r="AU31" s="197">
        <f t="shared" si="11"/>
        <v>22878</v>
      </c>
      <c r="AV31" s="197">
        <f t="shared" si="11"/>
        <v>24518</v>
      </c>
      <c r="AW31" s="197">
        <f t="shared" si="11"/>
        <v>23698</v>
      </c>
      <c r="AX31" s="197">
        <f t="shared" si="11"/>
        <v>25338</v>
      </c>
      <c r="AY31" s="197">
        <f t="shared" si="11"/>
        <v>28618</v>
      </c>
      <c r="AZ31" s="197">
        <f t="shared" si="11"/>
        <v>26978</v>
      </c>
      <c r="BA31" s="197">
        <f t="shared" si="11"/>
        <v>23698</v>
      </c>
      <c r="BB31" s="197">
        <f t="shared" si="11"/>
        <v>22468</v>
      </c>
      <c r="BC31" s="197">
        <f t="shared" si="11"/>
        <v>21238</v>
      </c>
      <c r="BD31" s="197">
        <f t="shared" si="11"/>
        <v>22468</v>
      </c>
      <c r="BE31" s="197">
        <f t="shared" si="11"/>
        <v>18368</v>
      </c>
      <c r="BF31" s="197">
        <f t="shared" si="11"/>
        <v>17138</v>
      </c>
    </row>
    <row r="32" spans="1:58" s="50" customFormat="1" x14ac:dyDescent="0.2">
      <c r="A32" s="42" t="s">
        <v>84</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row>
    <row r="33" spans="1:58" s="50" customFormat="1" x14ac:dyDescent="0.2">
      <c r="A33" s="88">
        <f>A27</f>
        <v>1</v>
      </c>
      <c r="B33" s="197">
        <f t="shared" ref="B33" si="12">ROUND(B13*0.82,)</f>
        <v>14514</v>
      </c>
      <c r="C33" s="197">
        <f t="shared" ref="C33:BF33" si="13">ROUND(C13*0.82,)</f>
        <v>11398</v>
      </c>
      <c r="D33" s="197">
        <f t="shared" si="13"/>
        <v>15498</v>
      </c>
      <c r="E33" s="197">
        <f t="shared" si="13"/>
        <v>12546</v>
      </c>
      <c r="F33" s="197">
        <f t="shared" si="13"/>
        <v>15498</v>
      </c>
      <c r="G33" s="197">
        <f t="shared" si="13"/>
        <v>16318</v>
      </c>
      <c r="H33" s="197">
        <f t="shared" si="13"/>
        <v>11398</v>
      </c>
      <c r="I33" s="197">
        <f t="shared" si="13"/>
        <v>11070</v>
      </c>
      <c r="J33" s="197">
        <f t="shared" si="13"/>
        <v>12218</v>
      </c>
      <c r="K33" s="197">
        <f t="shared" si="13"/>
        <v>11070</v>
      </c>
      <c r="L33" s="197">
        <f t="shared" si="13"/>
        <v>11070</v>
      </c>
      <c r="M33" s="197">
        <f t="shared" si="13"/>
        <v>10086</v>
      </c>
      <c r="N33" s="197">
        <f t="shared" si="13"/>
        <v>10086</v>
      </c>
      <c r="O33" s="197">
        <f t="shared" si="13"/>
        <v>10086</v>
      </c>
      <c r="P33" s="197">
        <f t="shared" si="13"/>
        <v>10086</v>
      </c>
      <c r="Q33" s="197">
        <f t="shared" si="13"/>
        <v>11644</v>
      </c>
      <c r="R33" s="197">
        <f t="shared" si="13"/>
        <v>11070</v>
      </c>
      <c r="S33" s="197">
        <f t="shared" si="13"/>
        <v>11070</v>
      </c>
      <c r="T33" s="197">
        <f t="shared" si="13"/>
        <v>11644</v>
      </c>
      <c r="U33" s="197">
        <f t="shared" si="13"/>
        <v>9512</v>
      </c>
      <c r="V33" s="197">
        <f t="shared" si="13"/>
        <v>8938</v>
      </c>
      <c r="W33" s="197">
        <f t="shared" si="13"/>
        <v>9512</v>
      </c>
      <c r="X33" s="197">
        <f t="shared" si="13"/>
        <v>8938</v>
      </c>
      <c r="Y33" s="197">
        <f t="shared" si="13"/>
        <v>9512</v>
      </c>
      <c r="Z33" s="197">
        <f t="shared" si="13"/>
        <v>8938</v>
      </c>
      <c r="AA33" s="197">
        <f t="shared" si="13"/>
        <v>9512</v>
      </c>
      <c r="AB33" s="197">
        <f t="shared" si="13"/>
        <v>8938</v>
      </c>
      <c r="AC33" s="197">
        <f t="shared" si="13"/>
        <v>9512</v>
      </c>
      <c r="AD33" s="197">
        <f t="shared" si="13"/>
        <v>8938</v>
      </c>
      <c r="AE33" s="197">
        <f t="shared" si="13"/>
        <v>9512</v>
      </c>
      <c r="AF33" s="197">
        <f t="shared" si="13"/>
        <v>10250</v>
      </c>
      <c r="AG33" s="197">
        <f t="shared" si="13"/>
        <v>9512</v>
      </c>
      <c r="AH33" s="197">
        <f t="shared" si="13"/>
        <v>10660</v>
      </c>
      <c r="AI33" s="197">
        <f t="shared" si="13"/>
        <v>11972</v>
      </c>
      <c r="AJ33" s="197">
        <f t="shared" si="13"/>
        <v>10660</v>
      </c>
      <c r="AK33" s="197">
        <f t="shared" si="13"/>
        <v>15908</v>
      </c>
      <c r="AL33" s="197">
        <f t="shared" si="13"/>
        <v>23165</v>
      </c>
      <c r="AM33" s="197">
        <f t="shared" si="13"/>
        <v>25215</v>
      </c>
      <c r="AN33" s="197">
        <f t="shared" si="13"/>
        <v>33005</v>
      </c>
      <c r="AO33" s="197">
        <f t="shared" si="13"/>
        <v>33005</v>
      </c>
      <c r="AP33" s="197">
        <f t="shared" si="13"/>
        <v>35875</v>
      </c>
      <c r="AQ33" s="197">
        <f t="shared" si="13"/>
        <v>27265</v>
      </c>
      <c r="AR33" s="197">
        <f t="shared" si="13"/>
        <v>25215</v>
      </c>
      <c r="AS33" s="197">
        <f t="shared" si="13"/>
        <v>20459</v>
      </c>
      <c r="AT33" s="197">
        <f t="shared" si="13"/>
        <v>18819</v>
      </c>
      <c r="AU33" s="197">
        <f t="shared" si="13"/>
        <v>22099</v>
      </c>
      <c r="AV33" s="197">
        <f t="shared" si="13"/>
        <v>23739</v>
      </c>
      <c r="AW33" s="197">
        <f t="shared" si="13"/>
        <v>22919</v>
      </c>
      <c r="AX33" s="197">
        <f t="shared" si="13"/>
        <v>24559</v>
      </c>
      <c r="AY33" s="197">
        <f t="shared" si="13"/>
        <v>27839</v>
      </c>
      <c r="AZ33" s="197">
        <f t="shared" si="13"/>
        <v>26199</v>
      </c>
      <c r="BA33" s="197">
        <f t="shared" si="13"/>
        <v>22919</v>
      </c>
      <c r="BB33" s="197">
        <f t="shared" si="13"/>
        <v>21689</v>
      </c>
      <c r="BC33" s="197">
        <f t="shared" si="13"/>
        <v>20459</v>
      </c>
      <c r="BD33" s="197">
        <f t="shared" si="13"/>
        <v>21689</v>
      </c>
      <c r="BE33" s="197">
        <f t="shared" si="13"/>
        <v>17589</v>
      </c>
      <c r="BF33" s="197">
        <f t="shared" si="13"/>
        <v>16359</v>
      </c>
    </row>
    <row r="34" spans="1:58" s="50" customFormat="1" x14ac:dyDescent="0.2">
      <c r="A34" s="88">
        <f>A28</f>
        <v>2</v>
      </c>
      <c r="B34" s="197">
        <f t="shared" ref="B34" si="14">ROUND(B14*0.82,)</f>
        <v>15908</v>
      </c>
      <c r="C34" s="197">
        <f t="shared" ref="C34:BF34" si="15">ROUND(C14*0.82,)</f>
        <v>12792</v>
      </c>
      <c r="D34" s="197">
        <f t="shared" si="15"/>
        <v>16892</v>
      </c>
      <c r="E34" s="197">
        <f t="shared" si="15"/>
        <v>13940</v>
      </c>
      <c r="F34" s="197">
        <f t="shared" si="15"/>
        <v>16892</v>
      </c>
      <c r="G34" s="197">
        <f t="shared" si="15"/>
        <v>17712</v>
      </c>
      <c r="H34" s="197">
        <f t="shared" si="15"/>
        <v>12792</v>
      </c>
      <c r="I34" s="197">
        <f t="shared" si="15"/>
        <v>12464</v>
      </c>
      <c r="J34" s="197">
        <f t="shared" si="15"/>
        <v>13612</v>
      </c>
      <c r="K34" s="197">
        <f t="shared" si="15"/>
        <v>12464</v>
      </c>
      <c r="L34" s="197">
        <f t="shared" si="15"/>
        <v>12464</v>
      </c>
      <c r="M34" s="197">
        <f t="shared" si="15"/>
        <v>11480</v>
      </c>
      <c r="N34" s="197">
        <f t="shared" si="15"/>
        <v>11480</v>
      </c>
      <c r="O34" s="197">
        <f t="shared" si="15"/>
        <v>11480</v>
      </c>
      <c r="P34" s="197">
        <f t="shared" si="15"/>
        <v>11480</v>
      </c>
      <c r="Q34" s="197">
        <f t="shared" si="15"/>
        <v>13038</v>
      </c>
      <c r="R34" s="197">
        <f t="shared" si="15"/>
        <v>12464</v>
      </c>
      <c r="S34" s="197">
        <f t="shared" si="15"/>
        <v>12464</v>
      </c>
      <c r="T34" s="197">
        <f t="shared" si="15"/>
        <v>13038</v>
      </c>
      <c r="U34" s="197">
        <f t="shared" si="15"/>
        <v>10906</v>
      </c>
      <c r="V34" s="197">
        <f t="shared" si="15"/>
        <v>10332</v>
      </c>
      <c r="W34" s="197">
        <f t="shared" si="15"/>
        <v>10906</v>
      </c>
      <c r="X34" s="197">
        <f t="shared" si="15"/>
        <v>10332</v>
      </c>
      <c r="Y34" s="197">
        <f t="shared" si="15"/>
        <v>10906</v>
      </c>
      <c r="Z34" s="197">
        <f t="shared" si="15"/>
        <v>10332</v>
      </c>
      <c r="AA34" s="197">
        <f t="shared" si="15"/>
        <v>10906</v>
      </c>
      <c r="AB34" s="197">
        <f t="shared" si="15"/>
        <v>10332</v>
      </c>
      <c r="AC34" s="197">
        <f t="shared" si="15"/>
        <v>10906</v>
      </c>
      <c r="AD34" s="197">
        <f t="shared" si="15"/>
        <v>10332</v>
      </c>
      <c r="AE34" s="197">
        <f t="shared" si="15"/>
        <v>10906</v>
      </c>
      <c r="AF34" s="197">
        <f t="shared" si="15"/>
        <v>11644</v>
      </c>
      <c r="AG34" s="197">
        <f t="shared" si="15"/>
        <v>10906</v>
      </c>
      <c r="AH34" s="197">
        <f t="shared" si="15"/>
        <v>12054</v>
      </c>
      <c r="AI34" s="197">
        <f t="shared" si="15"/>
        <v>13366</v>
      </c>
      <c r="AJ34" s="197">
        <f t="shared" si="15"/>
        <v>12054</v>
      </c>
      <c r="AK34" s="197">
        <f t="shared" si="15"/>
        <v>17302</v>
      </c>
      <c r="AL34" s="197">
        <f t="shared" si="15"/>
        <v>25010</v>
      </c>
      <c r="AM34" s="197">
        <f t="shared" si="15"/>
        <v>27060</v>
      </c>
      <c r="AN34" s="197">
        <f t="shared" si="15"/>
        <v>34850</v>
      </c>
      <c r="AO34" s="197">
        <f t="shared" si="15"/>
        <v>34850</v>
      </c>
      <c r="AP34" s="197">
        <f t="shared" si="15"/>
        <v>37720</v>
      </c>
      <c r="AQ34" s="197">
        <f t="shared" si="15"/>
        <v>29110</v>
      </c>
      <c r="AR34" s="197">
        <f t="shared" si="15"/>
        <v>27060</v>
      </c>
      <c r="AS34" s="197">
        <f t="shared" si="15"/>
        <v>22058</v>
      </c>
      <c r="AT34" s="197">
        <f t="shared" si="15"/>
        <v>20418</v>
      </c>
      <c r="AU34" s="197">
        <f t="shared" si="15"/>
        <v>23698</v>
      </c>
      <c r="AV34" s="197">
        <f t="shared" si="15"/>
        <v>25338</v>
      </c>
      <c r="AW34" s="197">
        <f t="shared" si="15"/>
        <v>24518</v>
      </c>
      <c r="AX34" s="197">
        <f t="shared" si="15"/>
        <v>26158</v>
      </c>
      <c r="AY34" s="197">
        <f t="shared" si="15"/>
        <v>29438</v>
      </c>
      <c r="AZ34" s="197">
        <f t="shared" si="15"/>
        <v>27798</v>
      </c>
      <c r="BA34" s="197">
        <f t="shared" si="15"/>
        <v>24518</v>
      </c>
      <c r="BB34" s="197">
        <f t="shared" si="15"/>
        <v>23288</v>
      </c>
      <c r="BC34" s="197">
        <f t="shared" si="15"/>
        <v>22058</v>
      </c>
      <c r="BD34" s="197">
        <f t="shared" si="15"/>
        <v>23288</v>
      </c>
      <c r="BE34" s="197">
        <f t="shared" si="15"/>
        <v>19188</v>
      </c>
      <c r="BF34" s="197">
        <f t="shared" si="15"/>
        <v>17958</v>
      </c>
    </row>
    <row r="35" spans="1:58" s="50" customFormat="1" x14ac:dyDescent="0.2">
      <c r="A35" s="42" t="s">
        <v>85</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row>
    <row r="36" spans="1:58" s="50" customFormat="1" x14ac:dyDescent="0.2">
      <c r="A36" s="88">
        <f>A27</f>
        <v>1</v>
      </c>
      <c r="B36" s="197">
        <f t="shared" ref="B36" si="16">ROUND(B16*0.82,)</f>
        <v>15908</v>
      </c>
      <c r="C36" s="197">
        <f t="shared" ref="C36:BF36" si="17">ROUND(C16*0.82,)</f>
        <v>12792</v>
      </c>
      <c r="D36" s="197">
        <f t="shared" si="17"/>
        <v>16892</v>
      </c>
      <c r="E36" s="197">
        <f t="shared" si="17"/>
        <v>13940</v>
      </c>
      <c r="F36" s="197">
        <f t="shared" si="17"/>
        <v>16892</v>
      </c>
      <c r="G36" s="197">
        <f t="shared" si="17"/>
        <v>17712</v>
      </c>
      <c r="H36" s="197">
        <f t="shared" si="17"/>
        <v>12792</v>
      </c>
      <c r="I36" s="197">
        <f t="shared" si="17"/>
        <v>12464</v>
      </c>
      <c r="J36" s="197">
        <f t="shared" si="17"/>
        <v>13612</v>
      </c>
      <c r="K36" s="197">
        <f t="shared" si="17"/>
        <v>12464</v>
      </c>
      <c r="L36" s="197">
        <f t="shared" si="17"/>
        <v>12464</v>
      </c>
      <c r="M36" s="197">
        <f t="shared" si="17"/>
        <v>11480</v>
      </c>
      <c r="N36" s="197">
        <f t="shared" si="17"/>
        <v>11480</v>
      </c>
      <c r="O36" s="197">
        <f t="shared" si="17"/>
        <v>11480</v>
      </c>
      <c r="P36" s="197">
        <f t="shared" si="17"/>
        <v>11480</v>
      </c>
      <c r="Q36" s="197">
        <f t="shared" si="17"/>
        <v>13038</v>
      </c>
      <c r="R36" s="197">
        <f t="shared" si="17"/>
        <v>12464</v>
      </c>
      <c r="S36" s="197">
        <f t="shared" si="17"/>
        <v>12464</v>
      </c>
      <c r="T36" s="197">
        <f t="shared" si="17"/>
        <v>13038</v>
      </c>
      <c r="U36" s="197">
        <f t="shared" si="17"/>
        <v>10906</v>
      </c>
      <c r="V36" s="197">
        <f t="shared" si="17"/>
        <v>10332</v>
      </c>
      <c r="W36" s="197">
        <f t="shared" si="17"/>
        <v>10906</v>
      </c>
      <c r="X36" s="197">
        <f t="shared" si="17"/>
        <v>10332</v>
      </c>
      <c r="Y36" s="197">
        <f t="shared" si="17"/>
        <v>10906</v>
      </c>
      <c r="Z36" s="197">
        <f t="shared" si="17"/>
        <v>10332</v>
      </c>
      <c r="AA36" s="197">
        <f t="shared" si="17"/>
        <v>10906</v>
      </c>
      <c r="AB36" s="197">
        <f t="shared" si="17"/>
        <v>10332</v>
      </c>
      <c r="AC36" s="197">
        <f t="shared" si="17"/>
        <v>10906</v>
      </c>
      <c r="AD36" s="197">
        <f t="shared" si="17"/>
        <v>10332</v>
      </c>
      <c r="AE36" s="197">
        <f t="shared" si="17"/>
        <v>10906</v>
      </c>
      <c r="AF36" s="197">
        <f t="shared" si="17"/>
        <v>11644</v>
      </c>
      <c r="AG36" s="197">
        <f t="shared" si="17"/>
        <v>10906</v>
      </c>
      <c r="AH36" s="197">
        <f t="shared" si="17"/>
        <v>12054</v>
      </c>
      <c r="AI36" s="197">
        <f t="shared" si="17"/>
        <v>13366</v>
      </c>
      <c r="AJ36" s="197">
        <f t="shared" si="17"/>
        <v>12054</v>
      </c>
      <c r="AK36" s="197">
        <f t="shared" si="17"/>
        <v>17302</v>
      </c>
      <c r="AL36" s="197">
        <f t="shared" si="17"/>
        <v>24805</v>
      </c>
      <c r="AM36" s="197">
        <f t="shared" si="17"/>
        <v>26855</v>
      </c>
      <c r="AN36" s="197">
        <f t="shared" si="17"/>
        <v>34645</v>
      </c>
      <c r="AO36" s="197">
        <f t="shared" si="17"/>
        <v>34645</v>
      </c>
      <c r="AP36" s="197">
        <f t="shared" si="17"/>
        <v>37515</v>
      </c>
      <c r="AQ36" s="197">
        <f t="shared" si="17"/>
        <v>28905</v>
      </c>
      <c r="AR36" s="197">
        <f t="shared" si="17"/>
        <v>26855</v>
      </c>
      <c r="AS36" s="197">
        <f t="shared" si="17"/>
        <v>21689</v>
      </c>
      <c r="AT36" s="197">
        <f t="shared" si="17"/>
        <v>20049</v>
      </c>
      <c r="AU36" s="197">
        <f t="shared" si="17"/>
        <v>23329</v>
      </c>
      <c r="AV36" s="197">
        <f t="shared" si="17"/>
        <v>24969</v>
      </c>
      <c r="AW36" s="197">
        <f t="shared" si="17"/>
        <v>24313</v>
      </c>
      <c r="AX36" s="197">
        <f t="shared" si="17"/>
        <v>25953</v>
      </c>
      <c r="AY36" s="197">
        <f t="shared" si="17"/>
        <v>29233</v>
      </c>
      <c r="AZ36" s="197">
        <f t="shared" si="17"/>
        <v>27593</v>
      </c>
      <c r="BA36" s="197">
        <f t="shared" si="17"/>
        <v>24313</v>
      </c>
      <c r="BB36" s="197">
        <f t="shared" si="17"/>
        <v>23083</v>
      </c>
      <c r="BC36" s="197">
        <f t="shared" si="17"/>
        <v>21853</v>
      </c>
      <c r="BD36" s="197">
        <f t="shared" si="17"/>
        <v>23083</v>
      </c>
      <c r="BE36" s="197">
        <f t="shared" si="17"/>
        <v>18819</v>
      </c>
      <c r="BF36" s="197">
        <f t="shared" si="17"/>
        <v>17589</v>
      </c>
    </row>
    <row r="37" spans="1:58" s="50" customFormat="1" x14ac:dyDescent="0.2">
      <c r="A37" s="88">
        <f>A28</f>
        <v>2</v>
      </c>
      <c r="B37" s="197">
        <f t="shared" ref="B37" si="18">ROUND(B17*0.82,)</f>
        <v>17302</v>
      </c>
      <c r="C37" s="197">
        <f t="shared" ref="C37:BF37" si="19">ROUND(C17*0.82,)</f>
        <v>14186</v>
      </c>
      <c r="D37" s="197">
        <f t="shared" si="19"/>
        <v>18286</v>
      </c>
      <c r="E37" s="197">
        <f t="shared" si="19"/>
        <v>15334</v>
      </c>
      <c r="F37" s="197">
        <f t="shared" si="19"/>
        <v>18286</v>
      </c>
      <c r="G37" s="197">
        <f t="shared" si="19"/>
        <v>19106</v>
      </c>
      <c r="H37" s="197">
        <f t="shared" si="19"/>
        <v>14186</v>
      </c>
      <c r="I37" s="197">
        <f t="shared" si="19"/>
        <v>13858</v>
      </c>
      <c r="J37" s="197">
        <f t="shared" si="19"/>
        <v>15006</v>
      </c>
      <c r="K37" s="197">
        <f t="shared" si="19"/>
        <v>13858</v>
      </c>
      <c r="L37" s="197">
        <f t="shared" si="19"/>
        <v>13858</v>
      </c>
      <c r="M37" s="197">
        <f t="shared" si="19"/>
        <v>12874</v>
      </c>
      <c r="N37" s="197">
        <f t="shared" si="19"/>
        <v>12874</v>
      </c>
      <c r="O37" s="197">
        <f t="shared" si="19"/>
        <v>12874</v>
      </c>
      <c r="P37" s="197">
        <f t="shared" si="19"/>
        <v>12874</v>
      </c>
      <c r="Q37" s="197">
        <f t="shared" si="19"/>
        <v>14432</v>
      </c>
      <c r="R37" s="197">
        <f t="shared" si="19"/>
        <v>13858</v>
      </c>
      <c r="S37" s="197">
        <f t="shared" si="19"/>
        <v>13858</v>
      </c>
      <c r="T37" s="197">
        <f t="shared" si="19"/>
        <v>14432</v>
      </c>
      <c r="U37" s="197">
        <f t="shared" si="19"/>
        <v>12300</v>
      </c>
      <c r="V37" s="197">
        <f t="shared" si="19"/>
        <v>11726</v>
      </c>
      <c r="W37" s="197">
        <f t="shared" si="19"/>
        <v>12300</v>
      </c>
      <c r="X37" s="197">
        <f t="shared" si="19"/>
        <v>11726</v>
      </c>
      <c r="Y37" s="197">
        <f t="shared" si="19"/>
        <v>12300</v>
      </c>
      <c r="Z37" s="197">
        <f t="shared" si="19"/>
        <v>11726</v>
      </c>
      <c r="AA37" s="197">
        <f t="shared" si="19"/>
        <v>12300</v>
      </c>
      <c r="AB37" s="197">
        <f t="shared" si="19"/>
        <v>11726</v>
      </c>
      <c r="AC37" s="197">
        <f t="shared" si="19"/>
        <v>12300</v>
      </c>
      <c r="AD37" s="197">
        <f t="shared" si="19"/>
        <v>11726</v>
      </c>
      <c r="AE37" s="197">
        <f t="shared" si="19"/>
        <v>12300</v>
      </c>
      <c r="AF37" s="197">
        <f t="shared" si="19"/>
        <v>13038</v>
      </c>
      <c r="AG37" s="197">
        <f t="shared" si="19"/>
        <v>12300</v>
      </c>
      <c r="AH37" s="197">
        <f t="shared" si="19"/>
        <v>13448</v>
      </c>
      <c r="AI37" s="197">
        <f t="shared" si="19"/>
        <v>14760</v>
      </c>
      <c r="AJ37" s="197">
        <f t="shared" si="19"/>
        <v>13448</v>
      </c>
      <c r="AK37" s="197">
        <f t="shared" si="19"/>
        <v>18696</v>
      </c>
      <c r="AL37" s="197">
        <f t="shared" si="19"/>
        <v>26650</v>
      </c>
      <c r="AM37" s="197">
        <f t="shared" si="19"/>
        <v>28700</v>
      </c>
      <c r="AN37" s="197">
        <f t="shared" si="19"/>
        <v>36490</v>
      </c>
      <c r="AO37" s="197">
        <f t="shared" si="19"/>
        <v>36490</v>
      </c>
      <c r="AP37" s="197">
        <f t="shared" si="19"/>
        <v>39360</v>
      </c>
      <c r="AQ37" s="197">
        <f t="shared" si="19"/>
        <v>30750</v>
      </c>
      <c r="AR37" s="197">
        <f t="shared" si="19"/>
        <v>28700</v>
      </c>
      <c r="AS37" s="197">
        <f t="shared" si="19"/>
        <v>23288</v>
      </c>
      <c r="AT37" s="197">
        <f t="shared" si="19"/>
        <v>21648</v>
      </c>
      <c r="AU37" s="197">
        <f t="shared" si="19"/>
        <v>24928</v>
      </c>
      <c r="AV37" s="197">
        <f t="shared" si="19"/>
        <v>26568</v>
      </c>
      <c r="AW37" s="197">
        <f t="shared" si="19"/>
        <v>25912</v>
      </c>
      <c r="AX37" s="197">
        <f t="shared" si="19"/>
        <v>27552</v>
      </c>
      <c r="AY37" s="197">
        <f t="shared" si="19"/>
        <v>30832</v>
      </c>
      <c r="AZ37" s="197">
        <f t="shared" si="19"/>
        <v>29192</v>
      </c>
      <c r="BA37" s="197">
        <f t="shared" si="19"/>
        <v>25912</v>
      </c>
      <c r="BB37" s="197">
        <f t="shared" si="19"/>
        <v>24682</v>
      </c>
      <c r="BC37" s="197">
        <f t="shared" si="19"/>
        <v>23452</v>
      </c>
      <c r="BD37" s="197">
        <f t="shared" si="19"/>
        <v>24682</v>
      </c>
      <c r="BE37" s="197">
        <f t="shared" si="19"/>
        <v>20418</v>
      </c>
      <c r="BF37" s="197">
        <f t="shared" si="19"/>
        <v>19188</v>
      </c>
    </row>
    <row r="38" spans="1:58" s="50" customFormat="1" x14ac:dyDescent="0.2">
      <c r="A38" s="42" t="s">
        <v>86</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row>
    <row r="39" spans="1:58" s="50" customFormat="1" x14ac:dyDescent="0.2">
      <c r="A39" s="88">
        <f>A27</f>
        <v>1</v>
      </c>
      <c r="B39" s="197">
        <f t="shared" ref="B39" si="20">ROUND(B19*0.82,)</f>
        <v>32554</v>
      </c>
      <c r="C39" s="197">
        <f t="shared" ref="C39:BF39" si="21">ROUND(C19*0.82,)</f>
        <v>29438</v>
      </c>
      <c r="D39" s="197">
        <f t="shared" si="21"/>
        <v>33538</v>
      </c>
      <c r="E39" s="197">
        <f t="shared" si="21"/>
        <v>30586</v>
      </c>
      <c r="F39" s="197">
        <f t="shared" si="21"/>
        <v>33538</v>
      </c>
      <c r="G39" s="197">
        <f t="shared" si="21"/>
        <v>34358</v>
      </c>
      <c r="H39" s="197">
        <f t="shared" si="21"/>
        <v>29438</v>
      </c>
      <c r="I39" s="197">
        <f t="shared" si="21"/>
        <v>25830</v>
      </c>
      <c r="J39" s="197">
        <f t="shared" si="21"/>
        <v>26978</v>
      </c>
      <c r="K39" s="197">
        <f t="shared" si="21"/>
        <v>25830</v>
      </c>
      <c r="L39" s="197">
        <f t="shared" si="21"/>
        <v>25830</v>
      </c>
      <c r="M39" s="197">
        <f t="shared" si="21"/>
        <v>24846</v>
      </c>
      <c r="N39" s="197">
        <f t="shared" si="21"/>
        <v>24846</v>
      </c>
      <c r="O39" s="197">
        <f t="shared" si="21"/>
        <v>24846</v>
      </c>
      <c r="P39" s="197">
        <f t="shared" si="21"/>
        <v>24846</v>
      </c>
      <c r="Q39" s="197">
        <f t="shared" si="21"/>
        <v>26404</v>
      </c>
      <c r="R39" s="197">
        <f t="shared" si="21"/>
        <v>25830</v>
      </c>
      <c r="S39" s="197">
        <f t="shared" si="21"/>
        <v>25830</v>
      </c>
      <c r="T39" s="197">
        <f t="shared" si="21"/>
        <v>26404</v>
      </c>
      <c r="U39" s="197">
        <f t="shared" si="21"/>
        <v>24272</v>
      </c>
      <c r="V39" s="197">
        <f t="shared" si="21"/>
        <v>23698</v>
      </c>
      <c r="W39" s="197">
        <f t="shared" si="21"/>
        <v>24272</v>
      </c>
      <c r="X39" s="197">
        <f t="shared" si="21"/>
        <v>23698</v>
      </c>
      <c r="Y39" s="197">
        <f t="shared" si="21"/>
        <v>24272</v>
      </c>
      <c r="Z39" s="197">
        <f t="shared" si="21"/>
        <v>23698</v>
      </c>
      <c r="AA39" s="197">
        <f t="shared" si="21"/>
        <v>24272</v>
      </c>
      <c r="AB39" s="197">
        <f t="shared" si="21"/>
        <v>23698</v>
      </c>
      <c r="AC39" s="197">
        <f t="shared" si="21"/>
        <v>24272</v>
      </c>
      <c r="AD39" s="197">
        <f t="shared" si="21"/>
        <v>23698</v>
      </c>
      <c r="AE39" s="197">
        <f t="shared" si="21"/>
        <v>28372</v>
      </c>
      <c r="AF39" s="197">
        <f t="shared" si="21"/>
        <v>29110</v>
      </c>
      <c r="AG39" s="197">
        <f t="shared" si="21"/>
        <v>28372</v>
      </c>
      <c r="AH39" s="197">
        <f t="shared" si="21"/>
        <v>29520</v>
      </c>
      <c r="AI39" s="197">
        <f t="shared" si="21"/>
        <v>30832</v>
      </c>
      <c r="AJ39" s="197">
        <f t="shared" si="21"/>
        <v>29520</v>
      </c>
      <c r="AK39" s="197">
        <f t="shared" si="21"/>
        <v>34768</v>
      </c>
      <c r="AL39" s="197">
        <f t="shared" si="21"/>
        <v>41205</v>
      </c>
      <c r="AM39" s="197">
        <f t="shared" si="21"/>
        <v>43255</v>
      </c>
      <c r="AN39" s="197">
        <f t="shared" si="21"/>
        <v>51045</v>
      </c>
      <c r="AO39" s="197">
        <f t="shared" si="21"/>
        <v>51045</v>
      </c>
      <c r="AP39" s="197">
        <f t="shared" si="21"/>
        <v>53915</v>
      </c>
      <c r="AQ39" s="197">
        <f t="shared" si="21"/>
        <v>45305</v>
      </c>
      <c r="AR39" s="197">
        <f t="shared" si="21"/>
        <v>43255</v>
      </c>
      <c r="AS39" s="197">
        <f t="shared" si="21"/>
        <v>34399</v>
      </c>
      <c r="AT39" s="197">
        <f t="shared" si="21"/>
        <v>32759</v>
      </c>
      <c r="AU39" s="197">
        <f t="shared" si="21"/>
        <v>36039</v>
      </c>
      <c r="AV39" s="197">
        <f t="shared" si="21"/>
        <v>37679</v>
      </c>
      <c r="AW39" s="197">
        <f t="shared" si="21"/>
        <v>40959</v>
      </c>
      <c r="AX39" s="197">
        <f t="shared" si="21"/>
        <v>42599</v>
      </c>
      <c r="AY39" s="197">
        <f t="shared" si="21"/>
        <v>45879</v>
      </c>
      <c r="AZ39" s="197">
        <f t="shared" si="21"/>
        <v>44239</v>
      </c>
      <c r="BA39" s="197">
        <f t="shared" si="21"/>
        <v>40959</v>
      </c>
      <c r="BB39" s="197">
        <f t="shared" si="21"/>
        <v>39729</v>
      </c>
      <c r="BC39" s="197">
        <f t="shared" si="21"/>
        <v>38499</v>
      </c>
      <c r="BD39" s="197">
        <f t="shared" si="21"/>
        <v>39729</v>
      </c>
      <c r="BE39" s="197">
        <f t="shared" si="21"/>
        <v>31529</v>
      </c>
      <c r="BF39" s="197">
        <f t="shared" si="21"/>
        <v>30299</v>
      </c>
    </row>
    <row r="40" spans="1:58" s="50" customFormat="1" x14ac:dyDescent="0.2">
      <c r="A40" s="88">
        <f>A28</f>
        <v>2</v>
      </c>
      <c r="B40" s="197">
        <f t="shared" ref="B40" si="22">ROUND(B20*0.82,)</f>
        <v>33948</v>
      </c>
      <c r="C40" s="197">
        <f t="shared" ref="C40:BF40" si="23">ROUND(C20*0.82,)</f>
        <v>30832</v>
      </c>
      <c r="D40" s="197">
        <f t="shared" si="23"/>
        <v>34932</v>
      </c>
      <c r="E40" s="197">
        <f t="shared" si="23"/>
        <v>31980</v>
      </c>
      <c r="F40" s="197">
        <f t="shared" si="23"/>
        <v>34932</v>
      </c>
      <c r="G40" s="197">
        <f t="shared" si="23"/>
        <v>35752</v>
      </c>
      <c r="H40" s="197">
        <f t="shared" si="23"/>
        <v>30832</v>
      </c>
      <c r="I40" s="197">
        <f t="shared" si="23"/>
        <v>27224</v>
      </c>
      <c r="J40" s="197">
        <f t="shared" si="23"/>
        <v>28372</v>
      </c>
      <c r="K40" s="197">
        <f t="shared" si="23"/>
        <v>27224</v>
      </c>
      <c r="L40" s="197">
        <f t="shared" si="23"/>
        <v>27224</v>
      </c>
      <c r="M40" s="197">
        <f t="shared" si="23"/>
        <v>26240</v>
      </c>
      <c r="N40" s="197">
        <f t="shared" si="23"/>
        <v>26240</v>
      </c>
      <c r="O40" s="197">
        <f t="shared" si="23"/>
        <v>26240</v>
      </c>
      <c r="P40" s="197">
        <f t="shared" si="23"/>
        <v>26240</v>
      </c>
      <c r="Q40" s="197">
        <f t="shared" si="23"/>
        <v>27798</v>
      </c>
      <c r="R40" s="197">
        <f t="shared" si="23"/>
        <v>27224</v>
      </c>
      <c r="S40" s="197">
        <f t="shared" si="23"/>
        <v>27224</v>
      </c>
      <c r="T40" s="197">
        <f t="shared" si="23"/>
        <v>27798</v>
      </c>
      <c r="U40" s="197">
        <f t="shared" si="23"/>
        <v>25666</v>
      </c>
      <c r="V40" s="197">
        <f t="shared" si="23"/>
        <v>25092</v>
      </c>
      <c r="W40" s="197">
        <f t="shared" si="23"/>
        <v>25666</v>
      </c>
      <c r="X40" s="197">
        <f t="shared" si="23"/>
        <v>25092</v>
      </c>
      <c r="Y40" s="197">
        <f t="shared" si="23"/>
        <v>25666</v>
      </c>
      <c r="Z40" s="197">
        <f t="shared" si="23"/>
        <v>25092</v>
      </c>
      <c r="AA40" s="197">
        <f t="shared" si="23"/>
        <v>25666</v>
      </c>
      <c r="AB40" s="197">
        <f t="shared" si="23"/>
        <v>25092</v>
      </c>
      <c r="AC40" s="197">
        <f t="shared" si="23"/>
        <v>25666</v>
      </c>
      <c r="AD40" s="197">
        <f t="shared" si="23"/>
        <v>25092</v>
      </c>
      <c r="AE40" s="197">
        <f t="shared" si="23"/>
        <v>29766</v>
      </c>
      <c r="AF40" s="197">
        <f t="shared" si="23"/>
        <v>30504</v>
      </c>
      <c r="AG40" s="197">
        <f t="shared" si="23"/>
        <v>29766</v>
      </c>
      <c r="AH40" s="197">
        <f t="shared" si="23"/>
        <v>30914</v>
      </c>
      <c r="AI40" s="197">
        <f t="shared" si="23"/>
        <v>32226</v>
      </c>
      <c r="AJ40" s="197">
        <f t="shared" si="23"/>
        <v>30914</v>
      </c>
      <c r="AK40" s="197">
        <f t="shared" si="23"/>
        <v>36162</v>
      </c>
      <c r="AL40" s="197">
        <f t="shared" si="23"/>
        <v>43050</v>
      </c>
      <c r="AM40" s="197">
        <f t="shared" si="23"/>
        <v>45100</v>
      </c>
      <c r="AN40" s="197">
        <f t="shared" si="23"/>
        <v>52890</v>
      </c>
      <c r="AO40" s="197">
        <f t="shared" si="23"/>
        <v>52890</v>
      </c>
      <c r="AP40" s="197">
        <f t="shared" si="23"/>
        <v>55760</v>
      </c>
      <c r="AQ40" s="197">
        <f t="shared" si="23"/>
        <v>47150</v>
      </c>
      <c r="AR40" s="197">
        <f t="shared" si="23"/>
        <v>45100</v>
      </c>
      <c r="AS40" s="197">
        <f t="shared" si="23"/>
        <v>35998</v>
      </c>
      <c r="AT40" s="197">
        <f t="shared" si="23"/>
        <v>34358</v>
      </c>
      <c r="AU40" s="197">
        <f t="shared" si="23"/>
        <v>37638</v>
      </c>
      <c r="AV40" s="197">
        <f t="shared" si="23"/>
        <v>39278</v>
      </c>
      <c r="AW40" s="197">
        <f t="shared" si="23"/>
        <v>42558</v>
      </c>
      <c r="AX40" s="197">
        <f t="shared" si="23"/>
        <v>44198</v>
      </c>
      <c r="AY40" s="197">
        <f t="shared" si="23"/>
        <v>47478</v>
      </c>
      <c r="AZ40" s="197">
        <f t="shared" si="23"/>
        <v>45838</v>
      </c>
      <c r="BA40" s="197">
        <f t="shared" si="23"/>
        <v>42558</v>
      </c>
      <c r="BB40" s="197">
        <f t="shared" si="23"/>
        <v>41328</v>
      </c>
      <c r="BC40" s="197">
        <f t="shared" si="23"/>
        <v>40098</v>
      </c>
      <c r="BD40" s="197">
        <f t="shared" si="23"/>
        <v>41328</v>
      </c>
      <c r="BE40" s="197">
        <f t="shared" si="23"/>
        <v>33128</v>
      </c>
      <c r="BF40" s="197">
        <f t="shared" si="23"/>
        <v>31898</v>
      </c>
    </row>
    <row r="41" spans="1:58" s="50" customFormat="1" x14ac:dyDescent="0.2">
      <c r="A41" s="42" t="s">
        <v>87</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row>
    <row r="42" spans="1:58" s="50" customFormat="1" x14ac:dyDescent="0.2">
      <c r="A42" s="88" t="s">
        <v>88</v>
      </c>
      <c r="B42" s="8">
        <f t="shared" ref="B42" si="24">ROUND(B22*0.82,)</f>
        <v>50348</v>
      </c>
      <c r="C42" s="8">
        <f t="shared" ref="C42:BF42" si="25">ROUND(C22*0.82,)</f>
        <v>47232</v>
      </c>
      <c r="D42" s="8">
        <f t="shared" si="25"/>
        <v>51332</v>
      </c>
      <c r="E42" s="8">
        <f t="shared" si="25"/>
        <v>48380</v>
      </c>
      <c r="F42" s="8">
        <f t="shared" si="25"/>
        <v>51332</v>
      </c>
      <c r="G42" s="8">
        <f t="shared" si="25"/>
        <v>52152</v>
      </c>
      <c r="H42" s="8">
        <f t="shared" si="25"/>
        <v>47232</v>
      </c>
      <c r="I42" s="8">
        <f t="shared" si="25"/>
        <v>47724</v>
      </c>
      <c r="J42" s="8">
        <f t="shared" si="25"/>
        <v>48872</v>
      </c>
      <c r="K42" s="8">
        <f t="shared" si="25"/>
        <v>47724</v>
      </c>
      <c r="L42" s="8">
        <f t="shared" si="25"/>
        <v>47724</v>
      </c>
      <c r="M42" s="8">
        <f t="shared" si="25"/>
        <v>46740</v>
      </c>
      <c r="N42" s="8">
        <f t="shared" si="25"/>
        <v>46740</v>
      </c>
      <c r="O42" s="8">
        <f t="shared" si="25"/>
        <v>46740</v>
      </c>
      <c r="P42" s="8">
        <f t="shared" si="25"/>
        <v>46740</v>
      </c>
      <c r="Q42" s="8">
        <f t="shared" si="25"/>
        <v>48298</v>
      </c>
      <c r="R42" s="8">
        <f t="shared" si="25"/>
        <v>47724</v>
      </c>
      <c r="S42" s="8">
        <f t="shared" si="25"/>
        <v>47724</v>
      </c>
      <c r="T42" s="8">
        <f t="shared" si="25"/>
        <v>48298</v>
      </c>
      <c r="U42" s="8">
        <f t="shared" si="25"/>
        <v>46166</v>
      </c>
      <c r="V42" s="8">
        <f t="shared" si="25"/>
        <v>45592</v>
      </c>
      <c r="W42" s="8">
        <f t="shared" si="25"/>
        <v>46166</v>
      </c>
      <c r="X42" s="8">
        <f t="shared" si="25"/>
        <v>45592</v>
      </c>
      <c r="Y42" s="8">
        <f t="shared" si="25"/>
        <v>46166</v>
      </c>
      <c r="Z42" s="8">
        <f t="shared" si="25"/>
        <v>45592</v>
      </c>
      <c r="AA42" s="8">
        <f t="shared" si="25"/>
        <v>46166</v>
      </c>
      <c r="AB42" s="8">
        <f t="shared" si="25"/>
        <v>45592</v>
      </c>
      <c r="AC42" s="8">
        <f t="shared" si="25"/>
        <v>46166</v>
      </c>
      <c r="AD42" s="8">
        <f t="shared" si="25"/>
        <v>45592</v>
      </c>
      <c r="AE42" s="8">
        <f t="shared" si="25"/>
        <v>54366</v>
      </c>
      <c r="AF42" s="8">
        <f t="shared" si="25"/>
        <v>55104</v>
      </c>
      <c r="AG42" s="8">
        <f t="shared" si="25"/>
        <v>54366</v>
      </c>
      <c r="AH42" s="8">
        <f t="shared" si="25"/>
        <v>55514</v>
      </c>
      <c r="AI42" s="8">
        <f t="shared" si="25"/>
        <v>56826</v>
      </c>
      <c r="AJ42" s="8">
        <f t="shared" si="25"/>
        <v>55514</v>
      </c>
      <c r="AK42" s="8">
        <f t="shared" si="25"/>
        <v>60762</v>
      </c>
      <c r="AL42" s="8">
        <f t="shared" si="25"/>
        <v>88150</v>
      </c>
      <c r="AM42" s="8">
        <f t="shared" si="25"/>
        <v>90200</v>
      </c>
      <c r="AN42" s="8">
        <f t="shared" si="25"/>
        <v>97990</v>
      </c>
      <c r="AO42" s="8">
        <f t="shared" si="25"/>
        <v>97990</v>
      </c>
      <c r="AP42" s="8">
        <f t="shared" si="25"/>
        <v>100860</v>
      </c>
      <c r="AQ42" s="8">
        <f t="shared" si="25"/>
        <v>92250</v>
      </c>
      <c r="AR42" s="8">
        <f t="shared" si="25"/>
        <v>90200</v>
      </c>
      <c r="AS42" s="8">
        <f t="shared" si="25"/>
        <v>64698</v>
      </c>
      <c r="AT42" s="8">
        <f t="shared" si="25"/>
        <v>63058</v>
      </c>
      <c r="AU42" s="8">
        <f t="shared" si="25"/>
        <v>66338</v>
      </c>
      <c r="AV42" s="8">
        <f t="shared" si="25"/>
        <v>67978</v>
      </c>
      <c r="AW42" s="8">
        <f t="shared" si="25"/>
        <v>75358</v>
      </c>
      <c r="AX42" s="8">
        <f t="shared" si="25"/>
        <v>76998</v>
      </c>
      <c r="AY42" s="8">
        <f t="shared" si="25"/>
        <v>80278</v>
      </c>
      <c r="AZ42" s="8">
        <f t="shared" si="25"/>
        <v>78638</v>
      </c>
      <c r="BA42" s="8">
        <f t="shared" si="25"/>
        <v>75358</v>
      </c>
      <c r="BB42" s="8">
        <f t="shared" si="25"/>
        <v>74128</v>
      </c>
      <c r="BC42" s="8">
        <f t="shared" si="25"/>
        <v>72898</v>
      </c>
      <c r="BD42" s="8">
        <f t="shared" si="25"/>
        <v>74128</v>
      </c>
      <c r="BE42" s="8">
        <f t="shared" si="25"/>
        <v>61828</v>
      </c>
      <c r="BF42" s="8">
        <f t="shared" si="25"/>
        <v>60598</v>
      </c>
    </row>
    <row r="43" spans="1:58" s="50" customFormat="1" x14ac:dyDescent="0.2">
      <c r="A43" s="178" t="s">
        <v>223</v>
      </c>
    </row>
    <row r="44" spans="1:58" s="50" customFormat="1" ht="12.75" hidden="1" thickBot="1" x14ac:dyDescent="0.25">
      <c r="A44" s="163" t="s">
        <v>182</v>
      </c>
    </row>
    <row r="45" spans="1:58" s="50" customFormat="1" ht="12.75" hidden="1" x14ac:dyDescent="0.2">
      <c r="A45" s="161" t="s">
        <v>181</v>
      </c>
    </row>
    <row r="46" spans="1:58" s="50" customFormat="1" hidden="1" x14ac:dyDescent="0.2">
      <c r="A46" s="48"/>
    </row>
    <row r="47" spans="1:58" s="50" customFormat="1" hidden="1" x14ac:dyDescent="0.2">
      <c r="A47" s="164" t="s">
        <v>183</v>
      </c>
    </row>
    <row r="48" spans="1:58"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276</v>
      </c>
    </row>
  </sheetData>
  <mergeCells count="1">
    <mergeCell ref="A1:A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13" t="s">
        <v>82</v>
      </c>
    </row>
    <row r="2" spans="1:39" s="51" customFormat="1" x14ac:dyDescent="0.2">
      <c r="A2" s="213"/>
    </row>
    <row r="3" spans="1:39" s="51" customFormat="1" x14ac:dyDescent="0.2">
      <c r="A3" s="97" t="s">
        <v>91</v>
      </c>
    </row>
    <row r="4" spans="1:39"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row>
    <row r="5" spans="1:39"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5" t="e">
        <f t="shared" ref="B21" si="0">B4</f>
        <v>#REF!</v>
      </c>
      <c r="C21" s="135" t="e">
        <f t="shared" ref="C21:AM21" si="1">C4</f>
        <v>#REF!</v>
      </c>
      <c r="D21" s="135" t="e">
        <f t="shared" si="1"/>
        <v>#REF!</v>
      </c>
      <c r="E21" s="135" t="e">
        <f t="shared" si="1"/>
        <v>#REF!</v>
      </c>
      <c r="F21" s="135" t="e">
        <f t="shared" si="1"/>
        <v>#REF!</v>
      </c>
      <c r="G21" s="135" t="e">
        <f t="shared" si="1"/>
        <v>#REF!</v>
      </c>
      <c r="H21" s="135" t="e">
        <f t="shared" si="1"/>
        <v>#REF!</v>
      </c>
      <c r="I21" s="135" t="e">
        <f t="shared" si="1"/>
        <v>#REF!</v>
      </c>
      <c r="J21" s="135" t="e">
        <f t="shared" si="1"/>
        <v>#REF!</v>
      </c>
      <c r="K21" s="135" t="e">
        <f t="shared" si="1"/>
        <v>#REF!</v>
      </c>
      <c r="L21" s="135" t="e">
        <f t="shared" si="1"/>
        <v>#REF!</v>
      </c>
      <c r="M21" s="135" t="e">
        <f t="shared" si="1"/>
        <v>#REF!</v>
      </c>
      <c r="N21" s="135" t="e">
        <f t="shared" si="1"/>
        <v>#REF!</v>
      </c>
      <c r="O21" s="135" t="e">
        <f t="shared" si="1"/>
        <v>#REF!</v>
      </c>
      <c r="P21" s="135" t="e">
        <f t="shared" si="1"/>
        <v>#REF!</v>
      </c>
      <c r="Q21" s="135" t="e">
        <f t="shared" si="1"/>
        <v>#REF!</v>
      </c>
      <c r="R21" s="135" t="e">
        <f t="shared" si="1"/>
        <v>#REF!</v>
      </c>
      <c r="S21" s="135" t="e">
        <f t="shared" si="1"/>
        <v>#REF!</v>
      </c>
      <c r="T21" s="135" t="e">
        <f t="shared" si="1"/>
        <v>#REF!</v>
      </c>
      <c r="U21" s="135" t="e">
        <f t="shared" si="1"/>
        <v>#REF!</v>
      </c>
      <c r="V21" s="135" t="e">
        <f t="shared" si="1"/>
        <v>#REF!</v>
      </c>
      <c r="W21" s="135" t="e">
        <f t="shared" si="1"/>
        <v>#REF!</v>
      </c>
      <c r="X21" s="135" t="e">
        <f t="shared" si="1"/>
        <v>#REF!</v>
      </c>
      <c r="Y21" s="135" t="e">
        <f t="shared" si="1"/>
        <v>#REF!</v>
      </c>
      <c r="Z21" s="135" t="e">
        <f t="shared" si="1"/>
        <v>#REF!</v>
      </c>
      <c r="AA21" s="135" t="e">
        <f t="shared" si="1"/>
        <v>#REF!</v>
      </c>
      <c r="AB21" s="135" t="e">
        <f t="shared" si="1"/>
        <v>#REF!</v>
      </c>
      <c r="AC21" s="135" t="e">
        <f t="shared" si="1"/>
        <v>#REF!</v>
      </c>
      <c r="AD21" s="135" t="e">
        <f t="shared" si="1"/>
        <v>#REF!</v>
      </c>
      <c r="AE21" s="135" t="e">
        <f t="shared" si="1"/>
        <v>#REF!</v>
      </c>
      <c r="AF21" s="135" t="e">
        <f t="shared" si="1"/>
        <v>#REF!</v>
      </c>
      <c r="AG21" s="135" t="e">
        <f t="shared" si="1"/>
        <v>#REF!</v>
      </c>
      <c r="AH21" s="135" t="e">
        <f t="shared" si="1"/>
        <v>#REF!</v>
      </c>
      <c r="AI21" s="135" t="e">
        <f t="shared" si="1"/>
        <v>#REF!</v>
      </c>
      <c r="AJ21" s="135" t="e">
        <f t="shared" si="1"/>
        <v>#REF!</v>
      </c>
      <c r="AK21" s="135" t="e">
        <f t="shared" si="1"/>
        <v>#REF!</v>
      </c>
      <c r="AL21" s="135" t="e">
        <f t="shared" si="1"/>
        <v>#REF!</v>
      </c>
      <c r="AM21" s="135" t="e">
        <f t="shared" si="1"/>
        <v>#REF!</v>
      </c>
    </row>
    <row r="22" spans="1:39" ht="17.25" customHeight="1" x14ac:dyDescent="0.2">
      <c r="A22" s="90" t="s">
        <v>64</v>
      </c>
      <c r="B22" s="135" t="e">
        <f t="shared" ref="B22" si="2">B5</f>
        <v>#REF!</v>
      </c>
      <c r="C22" s="135" t="e">
        <f t="shared" ref="C22:AM22" si="3">C5</f>
        <v>#REF!</v>
      </c>
      <c r="D22" s="135" t="e">
        <f t="shared" si="3"/>
        <v>#REF!</v>
      </c>
      <c r="E22" s="135" t="e">
        <f t="shared" si="3"/>
        <v>#REF!</v>
      </c>
      <c r="F22" s="135" t="e">
        <f t="shared" si="3"/>
        <v>#REF!</v>
      </c>
      <c r="G22" s="135" t="e">
        <f t="shared" si="3"/>
        <v>#REF!</v>
      </c>
      <c r="H22" s="135" t="e">
        <f t="shared" si="3"/>
        <v>#REF!</v>
      </c>
      <c r="I22" s="135" t="e">
        <f t="shared" si="3"/>
        <v>#REF!</v>
      </c>
      <c r="J22" s="135" t="e">
        <f t="shared" si="3"/>
        <v>#REF!</v>
      </c>
      <c r="K22" s="135" t="e">
        <f t="shared" si="3"/>
        <v>#REF!</v>
      </c>
      <c r="L22" s="135" t="e">
        <f t="shared" si="3"/>
        <v>#REF!</v>
      </c>
      <c r="M22" s="135" t="e">
        <f t="shared" si="3"/>
        <v>#REF!</v>
      </c>
      <c r="N22" s="135" t="e">
        <f t="shared" si="3"/>
        <v>#REF!</v>
      </c>
      <c r="O22" s="135" t="e">
        <f t="shared" si="3"/>
        <v>#REF!</v>
      </c>
      <c r="P22" s="135" t="e">
        <f t="shared" si="3"/>
        <v>#REF!</v>
      </c>
      <c r="Q22" s="135" t="e">
        <f t="shared" si="3"/>
        <v>#REF!</v>
      </c>
      <c r="R22" s="135" t="e">
        <f t="shared" si="3"/>
        <v>#REF!</v>
      </c>
      <c r="S22" s="135" t="e">
        <f t="shared" si="3"/>
        <v>#REF!</v>
      </c>
      <c r="T22" s="135" t="e">
        <f t="shared" si="3"/>
        <v>#REF!</v>
      </c>
      <c r="U22" s="135" t="e">
        <f t="shared" si="3"/>
        <v>#REF!</v>
      </c>
      <c r="V22" s="135" t="e">
        <f t="shared" si="3"/>
        <v>#REF!</v>
      </c>
      <c r="W22" s="135" t="e">
        <f t="shared" si="3"/>
        <v>#REF!</v>
      </c>
      <c r="X22" s="135" t="e">
        <f t="shared" si="3"/>
        <v>#REF!</v>
      </c>
      <c r="Y22" s="135" t="e">
        <f t="shared" si="3"/>
        <v>#REF!</v>
      </c>
      <c r="Z22" s="135" t="e">
        <f t="shared" si="3"/>
        <v>#REF!</v>
      </c>
      <c r="AA22" s="135" t="e">
        <f t="shared" si="3"/>
        <v>#REF!</v>
      </c>
      <c r="AB22" s="135" t="e">
        <f t="shared" si="3"/>
        <v>#REF!</v>
      </c>
      <c r="AC22" s="135" t="e">
        <f t="shared" si="3"/>
        <v>#REF!</v>
      </c>
      <c r="AD22" s="135" t="e">
        <f t="shared" si="3"/>
        <v>#REF!</v>
      </c>
      <c r="AE22" s="135" t="e">
        <f t="shared" si="3"/>
        <v>#REF!</v>
      </c>
      <c r="AF22" s="135" t="e">
        <f t="shared" si="3"/>
        <v>#REF!</v>
      </c>
      <c r="AG22" s="135" t="e">
        <f t="shared" si="3"/>
        <v>#REF!</v>
      </c>
      <c r="AH22" s="135" t="e">
        <f t="shared" si="3"/>
        <v>#REF!</v>
      </c>
      <c r="AI22" s="135" t="e">
        <f t="shared" si="3"/>
        <v>#REF!</v>
      </c>
      <c r="AJ22" s="135" t="e">
        <f t="shared" si="3"/>
        <v>#REF!</v>
      </c>
      <c r="AK22" s="135" t="e">
        <f t="shared" si="3"/>
        <v>#REF!</v>
      </c>
      <c r="AL22" s="135" t="e">
        <f t="shared" si="3"/>
        <v>#REF!</v>
      </c>
      <c r="AM22" s="135"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3" t="s">
        <v>182</v>
      </c>
    </row>
    <row r="39" spans="1:39" s="50" customFormat="1" ht="12.75" hidden="1" x14ac:dyDescent="0.2">
      <c r="A39" s="161" t="s">
        <v>181</v>
      </c>
    </row>
    <row r="40" spans="1:39" s="50" customFormat="1" hidden="1" x14ac:dyDescent="0.2">
      <c r="A40" s="48"/>
    </row>
    <row r="41" spans="1:39" s="50" customFormat="1" hidden="1" x14ac:dyDescent="0.2">
      <c r="A41" s="164" t="s">
        <v>183</v>
      </c>
    </row>
    <row r="42" spans="1:39" ht="25.5" hidden="1" x14ac:dyDescent="0.2">
      <c r="A42" s="162" t="s">
        <v>184</v>
      </c>
    </row>
    <row r="43" spans="1:39" hidden="1" x14ac:dyDescent="0.2">
      <c r="A43" s="164" t="s">
        <v>185</v>
      </c>
    </row>
    <row r="44" spans="1:39" x14ac:dyDescent="0.2">
      <c r="A44" s="165"/>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thickBot="1" x14ac:dyDescent="0.25">
      <c r="A53" s="99" t="s">
        <v>70</v>
      </c>
    </row>
    <row r="54" spans="1:1" ht="163.5" thickBot="1" x14ac:dyDescent="0.25">
      <c r="A54" s="167" t="s">
        <v>186</v>
      </c>
    </row>
  </sheetData>
  <mergeCells count="1">
    <mergeCell ref="A1:A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3" t="s">
        <v>82</v>
      </c>
    </row>
    <row r="2" spans="1:41" s="51" customFormat="1" ht="12" customHeight="1" x14ac:dyDescent="0.2">
      <c r="A2" s="213"/>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1" t="e">
        <f t="shared" ref="V21" si="10">V4</f>
        <v>#REF!</v>
      </c>
      <c r="W21" s="133"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3" t="e">
        <f t="shared" ref="AG21:AI21" si="13">AG4</f>
        <v>#REF!</v>
      </c>
      <c r="AH21" s="92" t="e">
        <f t="shared" si="13"/>
        <v>#REF!</v>
      </c>
      <c r="AI21" s="92" t="e">
        <f t="shared" si="13"/>
        <v>#REF!</v>
      </c>
      <c r="AJ21" s="92" t="e">
        <f t="shared" ref="AJ21:AO21" si="14">AJ4</f>
        <v>#REF!</v>
      </c>
      <c r="AK21" s="92" t="e">
        <f t="shared" si="14"/>
        <v>#REF!</v>
      </c>
      <c r="AL21" s="133" t="e">
        <f t="shared" si="14"/>
        <v>#REF!</v>
      </c>
      <c r="AM21" s="133" t="e">
        <f t="shared" si="14"/>
        <v>#REF!</v>
      </c>
      <c r="AN21" s="133" t="e">
        <f t="shared" si="14"/>
        <v>#REF!</v>
      </c>
      <c r="AO21" s="133"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1" t="e">
        <f t="shared" ref="V22" si="17">V5</f>
        <v>#REF!</v>
      </c>
      <c r="W22" s="131"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3" t="e">
        <f t="shared" ref="AG22:AI22" si="20">AG5</f>
        <v>#REF!</v>
      </c>
      <c r="AH22" s="92" t="e">
        <f t="shared" si="20"/>
        <v>#REF!</v>
      </c>
      <c r="AI22" s="92" t="e">
        <f t="shared" si="20"/>
        <v>#REF!</v>
      </c>
      <c r="AJ22" s="92" t="e">
        <f t="shared" ref="AJ22:AO22" si="21">AJ5</f>
        <v>#REF!</v>
      </c>
      <c r="AK22" s="92" t="e">
        <f t="shared" si="21"/>
        <v>#REF!</v>
      </c>
      <c r="AL22" s="133" t="e">
        <f t="shared" si="21"/>
        <v>#REF!</v>
      </c>
      <c r="AM22" s="133" t="e">
        <f t="shared" si="21"/>
        <v>#REF!</v>
      </c>
      <c r="AN22" s="133" t="e">
        <f t="shared" si="21"/>
        <v>#REF!</v>
      </c>
      <c r="AO22" s="133"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7"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3" t="s">
        <v>82</v>
      </c>
    </row>
    <row r="2" spans="1:41" s="51" customFormat="1" ht="12" customHeight="1" x14ac:dyDescent="0.2">
      <c r="A2" s="213"/>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1" t="e">
        <f t="shared" si="9"/>
        <v>#REF!</v>
      </c>
      <c r="U21" s="101" t="e">
        <f t="shared" ref="U21:V21" si="10">U4</f>
        <v>#REF!</v>
      </c>
      <c r="V21" s="131" t="e">
        <f t="shared" si="10"/>
        <v>#REF!</v>
      </c>
      <c r="W21" s="133"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3" t="e">
        <f t="shared" ref="AG21:AI21" si="12">AG4</f>
        <v>#REF!</v>
      </c>
      <c r="AH21" s="92" t="e">
        <f t="shared" si="12"/>
        <v>#REF!</v>
      </c>
      <c r="AI21" s="92" t="e">
        <f t="shared" si="12"/>
        <v>#REF!</v>
      </c>
      <c r="AJ21" s="133" t="e">
        <f t="shared" ref="AJ21:AO21" si="13">AJ4</f>
        <v>#REF!</v>
      </c>
      <c r="AK21" s="92" t="e">
        <f t="shared" si="13"/>
        <v>#REF!</v>
      </c>
      <c r="AL21" s="133" t="e">
        <f t="shared" si="13"/>
        <v>#REF!</v>
      </c>
      <c r="AM21" s="133" t="e">
        <f t="shared" si="13"/>
        <v>#REF!</v>
      </c>
      <c r="AN21" s="133" t="e">
        <f t="shared" si="13"/>
        <v>#REF!</v>
      </c>
      <c r="AO21" s="133"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1" t="e">
        <f t="shared" si="15"/>
        <v>#REF!</v>
      </c>
      <c r="U22" s="101" t="e">
        <f t="shared" ref="U22:V22" si="16">U5</f>
        <v>#REF!</v>
      </c>
      <c r="V22" s="131" t="e">
        <f t="shared" si="16"/>
        <v>#REF!</v>
      </c>
      <c r="W22" s="131"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3" t="e">
        <f t="shared" ref="AG22:AI22" si="18">AG5</f>
        <v>#REF!</v>
      </c>
      <c r="AH22" s="92" t="e">
        <f t="shared" si="18"/>
        <v>#REF!</v>
      </c>
      <c r="AI22" s="92" t="e">
        <f t="shared" si="18"/>
        <v>#REF!</v>
      </c>
      <c r="AJ22" s="133" t="e">
        <f t="shared" ref="AJ22:AO22" si="19">AJ5</f>
        <v>#REF!</v>
      </c>
      <c r="AK22" s="92" t="e">
        <f t="shared" si="19"/>
        <v>#REF!</v>
      </c>
      <c r="AL22" s="133" t="e">
        <f t="shared" si="19"/>
        <v>#REF!</v>
      </c>
      <c r="AM22" s="133" t="e">
        <f t="shared" si="19"/>
        <v>#REF!</v>
      </c>
      <c r="AN22" s="133" t="e">
        <f t="shared" si="19"/>
        <v>#REF!</v>
      </c>
      <c r="AO22" s="133"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13" t="s">
        <v>82</v>
      </c>
    </row>
    <row r="2" spans="1:41" s="51" customFormat="1" ht="12" customHeight="1" x14ac:dyDescent="0.2">
      <c r="A2" s="213"/>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1"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3"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3" t="e">
        <f>'C завтраками| Bed and breakfast'!#REF!</f>
        <v>#REF!</v>
      </c>
      <c r="AM4" s="133" t="e">
        <f>'C завтраками| Bed and breakfast'!#REF!</f>
        <v>#REF!</v>
      </c>
      <c r="AN4" s="133" t="e">
        <f>'C завтраками| Bed and breakfast'!#REF!</f>
        <v>#REF!</v>
      </c>
      <c r="AO4" s="133"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1"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3"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3" t="e">
        <f>'C завтраками| Bed and breakfast'!#REF!</f>
        <v>#REF!</v>
      </c>
      <c r="AM5" s="133" t="e">
        <f>'C завтраками| Bed and breakfast'!#REF!</f>
        <v>#REF!</v>
      </c>
      <c r="AN5" s="133" t="e">
        <f>'C завтраками| Bed and breakfast'!#REF!</f>
        <v>#REF!</v>
      </c>
      <c r="AO5" s="133"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13" t="s">
        <v>82</v>
      </c>
    </row>
    <row r="2" spans="1:44" s="51" customFormat="1" x14ac:dyDescent="0.2">
      <c r="A2" s="213"/>
    </row>
    <row r="3" spans="1:44" s="51" customFormat="1" x14ac:dyDescent="0.2">
      <c r="A3" s="97" t="s">
        <v>91</v>
      </c>
    </row>
    <row r="4" spans="1:44"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c r="AP4" s="135" t="e">
        <f>'C завтраками| Bed and breakfast'!#REF!</f>
        <v>#REF!</v>
      </c>
      <c r="AQ4" s="135" t="e">
        <f>'C завтраками| Bed and breakfast'!#REF!</f>
        <v>#REF!</v>
      </c>
      <c r="AR4" s="135" t="e">
        <f>'C завтраками| Bed and breakfast'!#REF!</f>
        <v>#REF!</v>
      </c>
    </row>
    <row r="5" spans="1:44"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c r="AP5" s="135" t="e">
        <f>'C завтраками| Bed and breakfast'!#REF!</f>
        <v>#REF!</v>
      </c>
      <c r="AQ5" s="135" t="e">
        <f>'C завтраками| Bed and breakfast'!#REF!</f>
        <v>#REF!</v>
      </c>
      <c r="AR5" s="135"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6" t="e">
        <f t="shared" ref="B21:AR21" si="0">B4</f>
        <v>#REF!</v>
      </c>
      <c r="C21" s="126" t="e">
        <f t="shared" si="0"/>
        <v>#REF!</v>
      </c>
      <c r="D21" s="126" t="e">
        <f t="shared" si="0"/>
        <v>#REF!</v>
      </c>
      <c r="E21" s="126" t="e">
        <f t="shared" si="0"/>
        <v>#REF!</v>
      </c>
      <c r="F21" s="126" t="e">
        <f t="shared" si="0"/>
        <v>#REF!</v>
      </c>
      <c r="G21" s="126" t="e">
        <f t="shared" si="0"/>
        <v>#REF!</v>
      </c>
      <c r="H21" s="126" t="e">
        <f t="shared" si="0"/>
        <v>#REF!</v>
      </c>
      <c r="I21" s="126" t="e">
        <f t="shared" si="0"/>
        <v>#REF!</v>
      </c>
      <c r="J21" s="126" t="e">
        <f t="shared" si="0"/>
        <v>#REF!</v>
      </c>
      <c r="K21" s="126" t="e">
        <f t="shared" si="0"/>
        <v>#REF!</v>
      </c>
      <c r="L21" s="126" t="e">
        <f t="shared" si="0"/>
        <v>#REF!</v>
      </c>
      <c r="M21" s="126" t="e">
        <f t="shared" si="0"/>
        <v>#REF!</v>
      </c>
      <c r="N21" s="126" t="e">
        <f t="shared" si="0"/>
        <v>#REF!</v>
      </c>
      <c r="O21" s="126" t="e">
        <f t="shared" si="0"/>
        <v>#REF!</v>
      </c>
      <c r="P21" s="126" t="e">
        <f t="shared" si="0"/>
        <v>#REF!</v>
      </c>
      <c r="Q21" s="126" t="e">
        <f t="shared" si="0"/>
        <v>#REF!</v>
      </c>
      <c r="R21" s="126" t="e">
        <f t="shared" si="0"/>
        <v>#REF!</v>
      </c>
      <c r="S21" s="126" t="e">
        <f t="shared" si="0"/>
        <v>#REF!</v>
      </c>
      <c r="T21" s="126" t="e">
        <f t="shared" si="0"/>
        <v>#REF!</v>
      </c>
      <c r="U21" s="150" t="e">
        <f t="shared" si="0"/>
        <v>#REF!</v>
      </c>
      <c r="V21" s="150" t="e">
        <f t="shared" si="0"/>
        <v>#REF!</v>
      </c>
      <c r="W21" s="150" t="e">
        <f t="shared" si="0"/>
        <v>#REF!</v>
      </c>
      <c r="X21" s="150" t="e">
        <f t="shared" si="0"/>
        <v>#REF!</v>
      </c>
      <c r="Y21" s="150" t="e">
        <f t="shared" si="0"/>
        <v>#REF!</v>
      </c>
      <c r="Z21" s="150" t="e">
        <f t="shared" si="0"/>
        <v>#REF!</v>
      </c>
      <c r="AA21" s="150" t="e">
        <f t="shared" si="0"/>
        <v>#REF!</v>
      </c>
      <c r="AB21" s="150" t="e">
        <f t="shared" si="0"/>
        <v>#REF!</v>
      </c>
      <c r="AC21" s="150" t="e">
        <f t="shared" si="0"/>
        <v>#REF!</v>
      </c>
      <c r="AD21" s="150" t="e">
        <f t="shared" si="0"/>
        <v>#REF!</v>
      </c>
      <c r="AE21" s="150" t="e">
        <f t="shared" si="0"/>
        <v>#REF!</v>
      </c>
      <c r="AF21" s="150" t="e">
        <f t="shared" si="0"/>
        <v>#REF!</v>
      </c>
      <c r="AG21" s="150" t="e">
        <f t="shared" si="0"/>
        <v>#REF!</v>
      </c>
      <c r="AH21" s="150" t="e">
        <f t="shared" si="0"/>
        <v>#REF!</v>
      </c>
      <c r="AI21" s="150" t="e">
        <f t="shared" si="0"/>
        <v>#REF!</v>
      </c>
      <c r="AJ21" s="150" t="e">
        <f t="shared" si="0"/>
        <v>#REF!</v>
      </c>
      <c r="AK21" s="150" t="e">
        <f t="shared" si="0"/>
        <v>#REF!</v>
      </c>
      <c r="AL21" s="150" t="e">
        <f t="shared" si="0"/>
        <v>#REF!</v>
      </c>
      <c r="AM21" s="150" t="e">
        <f t="shared" si="0"/>
        <v>#REF!</v>
      </c>
      <c r="AN21" s="150" t="e">
        <f t="shared" si="0"/>
        <v>#REF!</v>
      </c>
      <c r="AO21" s="150" t="e">
        <f t="shared" si="0"/>
        <v>#REF!</v>
      </c>
      <c r="AP21" s="150" t="e">
        <f t="shared" si="0"/>
        <v>#REF!</v>
      </c>
      <c r="AQ21" s="150" t="e">
        <f t="shared" si="0"/>
        <v>#REF!</v>
      </c>
      <c r="AR21" s="150" t="e">
        <f t="shared" si="0"/>
        <v>#REF!</v>
      </c>
    </row>
    <row r="22" spans="1:44" ht="17.25" customHeight="1" x14ac:dyDescent="0.2">
      <c r="A22" s="90" t="s">
        <v>64</v>
      </c>
      <c r="B22" s="126" t="e">
        <f t="shared" ref="B22:AR22" si="1">B5</f>
        <v>#REF!</v>
      </c>
      <c r="C22" s="126" t="e">
        <f t="shared" si="1"/>
        <v>#REF!</v>
      </c>
      <c r="D22" s="126" t="e">
        <f t="shared" si="1"/>
        <v>#REF!</v>
      </c>
      <c r="E22" s="126" t="e">
        <f t="shared" si="1"/>
        <v>#REF!</v>
      </c>
      <c r="F22" s="126" t="e">
        <f t="shared" si="1"/>
        <v>#REF!</v>
      </c>
      <c r="G22" s="126" t="e">
        <f t="shared" si="1"/>
        <v>#REF!</v>
      </c>
      <c r="H22" s="126" t="e">
        <f t="shared" si="1"/>
        <v>#REF!</v>
      </c>
      <c r="I22" s="126" t="e">
        <f t="shared" si="1"/>
        <v>#REF!</v>
      </c>
      <c r="J22" s="126" t="e">
        <f t="shared" si="1"/>
        <v>#REF!</v>
      </c>
      <c r="K22" s="126" t="e">
        <f t="shared" si="1"/>
        <v>#REF!</v>
      </c>
      <c r="L22" s="126" t="e">
        <f t="shared" si="1"/>
        <v>#REF!</v>
      </c>
      <c r="M22" s="126" t="e">
        <f t="shared" si="1"/>
        <v>#REF!</v>
      </c>
      <c r="N22" s="126" t="e">
        <f t="shared" si="1"/>
        <v>#REF!</v>
      </c>
      <c r="O22" s="126" t="e">
        <f t="shared" si="1"/>
        <v>#REF!</v>
      </c>
      <c r="P22" s="126" t="e">
        <f t="shared" si="1"/>
        <v>#REF!</v>
      </c>
      <c r="Q22" s="126" t="e">
        <f t="shared" si="1"/>
        <v>#REF!</v>
      </c>
      <c r="R22" s="126" t="e">
        <f t="shared" si="1"/>
        <v>#REF!</v>
      </c>
      <c r="S22" s="126" t="e">
        <f t="shared" si="1"/>
        <v>#REF!</v>
      </c>
      <c r="T22" s="126" t="e">
        <f t="shared" si="1"/>
        <v>#REF!</v>
      </c>
      <c r="U22" s="150" t="e">
        <f t="shared" si="1"/>
        <v>#REF!</v>
      </c>
      <c r="V22" s="150" t="e">
        <f t="shared" si="1"/>
        <v>#REF!</v>
      </c>
      <c r="W22" s="150" t="e">
        <f t="shared" si="1"/>
        <v>#REF!</v>
      </c>
      <c r="X22" s="150" t="e">
        <f t="shared" si="1"/>
        <v>#REF!</v>
      </c>
      <c r="Y22" s="150" t="e">
        <f t="shared" si="1"/>
        <v>#REF!</v>
      </c>
      <c r="Z22" s="150" t="e">
        <f t="shared" si="1"/>
        <v>#REF!</v>
      </c>
      <c r="AA22" s="150" t="e">
        <f t="shared" si="1"/>
        <v>#REF!</v>
      </c>
      <c r="AB22" s="150" t="e">
        <f t="shared" si="1"/>
        <v>#REF!</v>
      </c>
      <c r="AC22" s="150" t="e">
        <f t="shared" si="1"/>
        <v>#REF!</v>
      </c>
      <c r="AD22" s="150" t="e">
        <f t="shared" si="1"/>
        <v>#REF!</v>
      </c>
      <c r="AE22" s="150" t="e">
        <f t="shared" si="1"/>
        <v>#REF!</v>
      </c>
      <c r="AF22" s="150" t="e">
        <f t="shared" si="1"/>
        <v>#REF!</v>
      </c>
      <c r="AG22" s="150" t="e">
        <f t="shared" si="1"/>
        <v>#REF!</v>
      </c>
      <c r="AH22" s="150" t="e">
        <f t="shared" si="1"/>
        <v>#REF!</v>
      </c>
      <c r="AI22" s="150" t="e">
        <f t="shared" si="1"/>
        <v>#REF!</v>
      </c>
      <c r="AJ22" s="150" t="e">
        <f t="shared" si="1"/>
        <v>#REF!</v>
      </c>
      <c r="AK22" s="150" t="e">
        <f t="shared" si="1"/>
        <v>#REF!</v>
      </c>
      <c r="AL22" s="150" t="e">
        <f t="shared" si="1"/>
        <v>#REF!</v>
      </c>
      <c r="AM22" s="150" t="e">
        <f t="shared" si="1"/>
        <v>#REF!</v>
      </c>
      <c r="AN22" s="150" t="e">
        <f t="shared" si="1"/>
        <v>#REF!</v>
      </c>
      <c r="AO22" s="150" t="e">
        <f t="shared" si="1"/>
        <v>#REF!</v>
      </c>
      <c r="AP22" s="150" t="e">
        <f t="shared" si="1"/>
        <v>#REF!</v>
      </c>
      <c r="AQ22" s="150" t="e">
        <f t="shared" si="1"/>
        <v>#REF!</v>
      </c>
      <c r="AR22" s="150"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2" t="s">
        <v>158</v>
      </c>
    </row>
    <row r="49" spans="1:1" ht="12.75" thickBot="1" x14ac:dyDescent="0.25"/>
    <row r="50" spans="1:1" x14ac:dyDescent="0.2">
      <c r="A50" s="99" t="s">
        <v>70</v>
      </c>
    </row>
    <row r="51" spans="1:1" ht="163.5" customHeight="1" thickBot="1" x14ac:dyDescent="0.25">
      <c r="A51" s="151" t="s">
        <v>159</v>
      </c>
    </row>
  </sheetData>
  <mergeCells count="1">
    <mergeCell ref="A1:A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13" t="s">
        <v>82</v>
      </c>
    </row>
    <row r="2" spans="1:3" s="51" customFormat="1" ht="12" customHeight="1" x14ac:dyDescent="0.2">
      <c r="A2" s="213"/>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13" t="s">
        <v>82</v>
      </c>
    </row>
    <row r="2" spans="1:20" s="51" customFormat="1" ht="12" customHeight="1" x14ac:dyDescent="0.2">
      <c r="A2" s="213"/>
    </row>
    <row r="3" spans="1:20" s="51" customFormat="1" ht="11.1" customHeight="1" x14ac:dyDescent="0.2">
      <c r="A3" s="97" t="s">
        <v>101</v>
      </c>
    </row>
    <row r="4" spans="1:20" s="52" customFormat="1" ht="32.1" customHeight="1" x14ac:dyDescent="0.2">
      <c r="A4" s="98" t="s">
        <v>64</v>
      </c>
      <c r="B4" s="136" t="e">
        <f>'C завтраками| Bed and breakfast'!#REF!</f>
        <v>#REF!</v>
      </c>
      <c r="C4" s="136">
        <v>44753</v>
      </c>
      <c r="D4" s="136">
        <v>44757</v>
      </c>
      <c r="E4" s="136">
        <v>44759</v>
      </c>
      <c r="F4" s="136">
        <v>44764</v>
      </c>
      <c r="G4" s="136">
        <v>44766</v>
      </c>
      <c r="H4" s="136">
        <v>44771</v>
      </c>
      <c r="I4" s="136">
        <v>44774</v>
      </c>
      <c r="J4" s="136">
        <v>44778</v>
      </c>
      <c r="K4" s="136">
        <v>44780</v>
      </c>
      <c r="L4" s="136">
        <v>44785</v>
      </c>
      <c r="M4" s="136">
        <v>44787</v>
      </c>
      <c r="N4" s="136">
        <v>44792</v>
      </c>
      <c r="O4" s="136">
        <v>44794</v>
      </c>
      <c r="P4" s="136">
        <v>44799</v>
      </c>
      <c r="Q4" s="136">
        <v>44801</v>
      </c>
      <c r="R4" s="136">
        <v>44805</v>
      </c>
      <c r="S4" s="136">
        <v>44835</v>
      </c>
      <c r="T4" s="136">
        <v>44911</v>
      </c>
    </row>
    <row r="5" spans="1:20" s="53" customFormat="1" ht="21.95" customHeight="1" x14ac:dyDescent="0.2">
      <c r="A5" s="98"/>
      <c r="B5" s="136" t="e">
        <f>'C завтраками| Bed and breakfast'!#REF!</f>
        <v>#REF!</v>
      </c>
      <c r="C5" s="136">
        <v>44756</v>
      </c>
      <c r="D5" s="136">
        <v>44758</v>
      </c>
      <c r="E5" s="136">
        <v>44763</v>
      </c>
      <c r="F5" s="136">
        <v>44765</v>
      </c>
      <c r="G5" s="136">
        <v>44770</v>
      </c>
      <c r="H5" s="136">
        <v>44773</v>
      </c>
      <c r="I5" s="136">
        <v>44777</v>
      </c>
      <c r="J5" s="136">
        <v>44779</v>
      </c>
      <c r="K5" s="136">
        <v>44784</v>
      </c>
      <c r="L5" s="136">
        <v>44786</v>
      </c>
      <c r="M5" s="136">
        <v>44791</v>
      </c>
      <c r="N5" s="136">
        <v>44793</v>
      </c>
      <c r="O5" s="136">
        <v>44798</v>
      </c>
      <c r="P5" s="136">
        <v>44800</v>
      </c>
      <c r="Q5" s="136">
        <v>44804</v>
      </c>
      <c r="R5" s="136">
        <v>44834</v>
      </c>
      <c r="S5" s="136">
        <v>44910</v>
      </c>
      <c r="T5" s="136">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f t="shared" si="0"/>
        <v>44753</v>
      </c>
      <c r="D21" s="137">
        <f t="shared" si="0"/>
        <v>44757</v>
      </c>
      <c r="E21" s="137">
        <f t="shared" si="0"/>
        <v>44759</v>
      </c>
      <c r="F21" s="137">
        <f t="shared" si="0"/>
        <v>44764</v>
      </c>
      <c r="G21" s="137">
        <f t="shared" si="0"/>
        <v>44766</v>
      </c>
      <c r="H21" s="137">
        <f t="shared" si="0"/>
        <v>44771</v>
      </c>
      <c r="I21" s="137">
        <f t="shared" si="0"/>
        <v>44774</v>
      </c>
      <c r="J21" s="137">
        <f t="shared" si="0"/>
        <v>44778</v>
      </c>
      <c r="K21" s="137">
        <f t="shared" si="0"/>
        <v>44780</v>
      </c>
      <c r="L21" s="137">
        <f t="shared" si="0"/>
        <v>44785</v>
      </c>
      <c r="M21" s="137">
        <f t="shared" si="0"/>
        <v>44787</v>
      </c>
      <c r="N21" s="137">
        <f t="shared" si="0"/>
        <v>44792</v>
      </c>
      <c r="O21" s="137">
        <f t="shared" si="0"/>
        <v>44794</v>
      </c>
      <c r="P21" s="137">
        <f t="shared" si="0"/>
        <v>44799</v>
      </c>
      <c r="Q21" s="137">
        <f t="shared" si="0"/>
        <v>44801</v>
      </c>
      <c r="R21" s="137">
        <f t="shared" si="0"/>
        <v>44805</v>
      </c>
      <c r="S21" s="137">
        <f t="shared" si="0"/>
        <v>44835</v>
      </c>
      <c r="T21" s="137">
        <f t="shared" si="0"/>
        <v>44911</v>
      </c>
    </row>
    <row r="22" spans="1:20" ht="20.25" customHeight="1" x14ac:dyDescent="0.2">
      <c r="A22" s="90" t="s">
        <v>64</v>
      </c>
      <c r="B22" s="137" t="e">
        <f t="shared" ref="B22:T22" si="1">B5</f>
        <v>#REF!</v>
      </c>
      <c r="C22" s="137">
        <f t="shared" si="1"/>
        <v>44756</v>
      </c>
      <c r="D22" s="137">
        <f t="shared" si="1"/>
        <v>44758</v>
      </c>
      <c r="E22" s="137">
        <f t="shared" si="1"/>
        <v>44763</v>
      </c>
      <c r="F22" s="137">
        <f t="shared" si="1"/>
        <v>44765</v>
      </c>
      <c r="G22" s="137">
        <f t="shared" si="1"/>
        <v>44770</v>
      </c>
      <c r="H22" s="137">
        <f t="shared" si="1"/>
        <v>44773</v>
      </c>
      <c r="I22" s="137">
        <f t="shared" si="1"/>
        <v>44777</v>
      </c>
      <c r="J22" s="137">
        <f t="shared" si="1"/>
        <v>44779</v>
      </c>
      <c r="K22" s="137">
        <f t="shared" si="1"/>
        <v>44784</v>
      </c>
      <c r="L22" s="137">
        <f t="shared" si="1"/>
        <v>44786</v>
      </c>
      <c r="M22" s="137">
        <f t="shared" si="1"/>
        <v>44791</v>
      </c>
      <c r="N22" s="137">
        <f t="shared" si="1"/>
        <v>44793</v>
      </c>
      <c r="O22" s="137">
        <f t="shared" si="1"/>
        <v>44798</v>
      </c>
      <c r="P22" s="137">
        <f t="shared" si="1"/>
        <v>44800</v>
      </c>
      <c r="Q22" s="137">
        <f t="shared" si="1"/>
        <v>44804</v>
      </c>
      <c r="R22" s="137">
        <f t="shared" si="1"/>
        <v>44834</v>
      </c>
      <c r="S22" s="137">
        <f t="shared" si="1"/>
        <v>44910</v>
      </c>
      <c r="T22" s="137">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5" t="e">
        <f>ROUND(B7*0.87,)+25</f>
        <v>#REF!</v>
      </c>
      <c r="C24" s="155" t="e">
        <f t="shared" ref="C24:T36" si="2">ROUND(C7*0.87,)+25</f>
        <v>#REF!</v>
      </c>
      <c r="D24" s="155" t="e">
        <f t="shared" si="2"/>
        <v>#REF!</v>
      </c>
      <c r="E24" s="155" t="e">
        <f t="shared" si="2"/>
        <v>#REF!</v>
      </c>
      <c r="F24" s="155" t="e">
        <f t="shared" si="2"/>
        <v>#REF!</v>
      </c>
      <c r="G24" s="155" t="e">
        <f t="shared" si="2"/>
        <v>#REF!</v>
      </c>
      <c r="H24" s="155" t="e">
        <f t="shared" si="2"/>
        <v>#REF!</v>
      </c>
      <c r="I24" s="155" t="e">
        <f t="shared" si="2"/>
        <v>#REF!</v>
      </c>
      <c r="J24" s="155" t="e">
        <f t="shared" si="2"/>
        <v>#REF!</v>
      </c>
      <c r="K24" s="155" t="e">
        <f t="shared" si="2"/>
        <v>#REF!</v>
      </c>
      <c r="L24" s="155" t="e">
        <f t="shared" si="2"/>
        <v>#REF!</v>
      </c>
      <c r="M24" s="155" t="e">
        <f t="shared" si="2"/>
        <v>#REF!</v>
      </c>
      <c r="N24" s="155" t="e">
        <f t="shared" si="2"/>
        <v>#REF!</v>
      </c>
      <c r="O24" s="155" t="e">
        <f t="shared" si="2"/>
        <v>#REF!</v>
      </c>
      <c r="P24" s="155" t="e">
        <f t="shared" si="2"/>
        <v>#REF!</v>
      </c>
      <c r="Q24" s="155" t="e">
        <f t="shared" si="2"/>
        <v>#REF!</v>
      </c>
      <c r="R24" s="155" t="e">
        <f t="shared" si="2"/>
        <v>#REF!</v>
      </c>
      <c r="S24" s="155" t="e">
        <f t="shared" si="2"/>
        <v>#REF!</v>
      </c>
      <c r="T24" s="155" t="e">
        <f t="shared" si="2"/>
        <v>#REF!</v>
      </c>
    </row>
    <row r="25" spans="1:20" s="50" customFormat="1" x14ac:dyDescent="0.2">
      <c r="A25" s="88">
        <v>2</v>
      </c>
      <c r="B25" s="155" t="e">
        <f t="shared" ref="B25:Q36" si="3">ROUND(B8*0.87,)+25</f>
        <v>#REF!</v>
      </c>
      <c r="C25" s="155" t="e">
        <f t="shared" si="3"/>
        <v>#REF!</v>
      </c>
      <c r="D25" s="155" t="e">
        <f t="shared" si="3"/>
        <v>#REF!</v>
      </c>
      <c r="E25" s="155" t="e">
        <f t="shared" si="3"/>
        <v>#REF!</v>
      </c>
      <c r="F25" s="155" t="e">
        <f t="shared" si="3"/>
        <v>#REF!</v>
      </c>
      <c r="G25" s="155" t="e">
        <f t="shared" si="3"/>
        <v>#REF!</v>
      </c>
      <c r="H25" s="155" t="e">
        <f t="shared" si="3"/>
        <v>#REF!</v>
      </c>
      <c r="I25" s="155" t="e">
        <f t="shared" si="3"/>
        <v>#REF!</v>
      </c>
      <c r="J25" s="155" t="e">
        <f t="shared" si="3"/>
        <v>#REF!</v>
      </c>
      <c r="K25" s="155" t="e">
        <f t="shared" si="3"/>
        <v>#REF!</v>
      </c>
      <c r="L25" s="155" t="e">
        <f t="shared" si="3"/>
        <v>#REF!</v>
      </c>
      <c r="M25" s="155" t="e">
        <f t="shared" si="3"/>
        <v>#REF!</v>
      </c>
      <c r="N25" s="155" t="e">
        <f t="shared" si="3"/>
        <v>#REF!</v>
      </c>
      <c r="O25" s="155" t="e">
        <f t="shared" si="3"/>
        <v>#REF!</v>
      </c>
      <c r="P25" s="155" t="e">
        <f t="shared" si="3"/>
        <v>#REF!</v>
      </c>
      <c r="Q25" s="155" t="e">
        <f t="shared" si="3"/>
        <v>#REF!</v>
      </c>
      <c r="R25" s="155" t="e">
        <f t="shared" si="2"/>
        <v>#REF!</v>
      </c>
      <c r="S25" s="155" t="e">
        <f t="shared" si="2"/>
        <v>#REF!</v>
      </c>
      <c r="T25" s="155"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5" t="e">
        <f t="shared" si="3"/>
        <v>#REF!</v>
      </c>
      <c r="C27" s="155" t="e">
        <f t="shared" si="2"/>
        <v>#REF!</v>
      </c>
      <c r="D27" s="155" t="e">
        <f t="shared" si="2"/>
        <v>#REF!</v>
      </c>
      <c r="E27" s="155" t="e">
        <f t="shared" si="2"/>
        <v>#REF!</v>
      </c>
      <c r="F27" s="155" t="e">
        <f t="shared" si="2"/>
        <v>#REF!</v>
      </c>
      <c r="G27" s="155" t="e">
        <f t="shared" si="2"/>
        <v>#REF!</v>
      </c>
      <c r="H27" s="155" t="e">
        <f t="shared" si="2"/>
        <v>#REF!</v>
      </c>
      <c r="I27" s="155" t="e">
        <f t="shared" si="2"/>
        <v>#REF!</v>
      </c>
      <c r="J27" s="155" t="e">
        <f t="shared" si="2"/>
        <v>#REF!</v>
      </c>
      <c r="K27" s="155" t="e">
        <f t="shared" si="2"/>
        <v>#REF!</v>
      </c>
      <c r="L27" s="155" t="e">
        <f t="shared" si="2"/>
        <v>#REF!</v>
      </c>
      <c r="M27" s="155" t="e">
        <f t="shared" si="2"/>
        <v>#REF!</v>
      </c>
      <c r="N27" s="155" t="e">
        <f t="shared" si="2"/>
        <v>#REF!</v>
      </c>
      <c r="O27" s="155" t="e">
        <f t="shared" si="2"/>
        <v>#REF!</v>
      </c>
      <c r="P27" s="155" t="e">
        <f t="shared" si="2"/>
        <v>#REF!</v>
      </c>
      <c r="Q27" s="155" t="e">
        <f t="shared" si="2"/>
        <v>#REF!</v>
      </c>
      <c r="R27" s="155" t="e">
        <f t="shared" si="2"/>
        <v>#REF!</v>
      </c>
      <c r="S27" s="155" t="e">
        <f t="shared" si="2"/>
        <v>#REF!</v>
      </c>
      <c r="T27" s="155" t="e">
        <f t="shared" si="2"/>
        <v>#REF!</v>
      </c>
    </row>
    <row r="28" spans="1:20" s="50" customFormat="1" x14ac:dyDescent="0.2">
      <c r="A28" s="88">
        <f>A25</f>
        <v>2</v>
      </c>
      <c r="B28" s="155" t="e">
        <f t="shared" si="3"/>
        <v>#REF!</v>
      </c>
      <c r="C28" s="155" t="e">
        <f t="shared" si="2"/>
        <v>#REF!</v>
      </c>
      <c r="D28" s="155" t="e">
        <f t="shared" si="2"/>
        <v>#REF!</v>
      </c>
      <c r="E28" s="155" t="e">
        <f t="shared" si="2"/>
        <v>#REF!</v>
      </c>
      <c r="F28" s="155" t="e">
        <f t="shared" si="2"/>
        <v>#REF!</v>
      </c>
      <c r="G28" s="155" t="e">
        <f t="shared" si="2"/>
        <v>#REF!</v>
      </c>
      <c r="H28" s="155" t="e">
        <f t="shared" si="2"/>
        <v>#REF!</v>
      </c>
      <c r="I28" s="155" t="e">
        <f t="shared" si="2"/>
        <v>#REF!</v>
      </c>
      <c r="J28" s="155" t="e">
        <f t="shared" si="2"/>
        <v>#REF!</v>
      </c>
      <c r="K28" s="155" t="e">
        <f t="shared" si="2"/>
        <v>#REF!</v>
      </c>
      <c r="L28" s="155" t="e">
        <f t="shared" si="2"/>
        <v>#REF!</v>
      </c>
      <c r="M28" s="155" t="e">
        <f t="shared" si="2"/>
        <v>#REF!</v>
      </c>
      <c r="N28" s="155" t="e">
        <f t="shared" si="2"/>
        <v>#REF!</v>
      </c>
      <c r="O28" s="155" t="e">
        <f t="shared" si="2"/>
        <v>#REF!</v>
      </c>
      <c r="P28" s="155" t="e">
        <f t="shared" si="2"/>
        <v>#REF!</v>
      </c>
      <c r="Q28" s="155" t="e">
        <f t="shared" si="2"/>
        <v>#REF!</v>
      </c>
      <c r="R28" s="155" t="e">
        <f t="shared" si="2"/>
        <v>#REF!</v>
      </c>
      <c r="S28" s="155" t="e">
        <f t="shared" si="2"/>
        <v>#REF!</v>
      </c>
      <c r="T28" s="155"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5" t="e">
        <f t="shared" si="3"/>
        <v>#REF!</v>
      </c>
      <c r="C30" s="155" t="e">
        <f t="shared" si="2"/>
        <v>#REF!</v>
      </c>
      <c r="D30" s="155" t="e">
        <f t="shared" si="2"/>
        <v>#REF!</v>
      </c>
      <c r="E30" s="155" t="e">
        <f t="shared" si="2"/>
        <v>#REF!</v>
      </c>
      <c r="F30" s="155" t="e">
        <f t="shared" si="2"/>
        <v>#REF!</v>
      </c>
      <c r="G30" s="155" t="e">
        <f t="shared" si="2"/>
        <v>#REF!</v>
      </c>
      <c r="H30" s="155" t="e">
        <f t="shared" si="2"/>
        <v>#REF!</v>
      </c>
      <c r="I30" s="155" t="e">
        <f t="shared" si="2"/>
        <v>#REF!</v>
      </c>
      <c r="J30" s="155" t="e">
        <f t="shared" si="2"/>
        <v>#REF!</v>
      </c>
      <c r="K30" s="155" t="e">
        <f t="shared" si="2"/>
        <v>#REF!</v>
      </c>
      <c r="L30" s="155" t="e">
        <f t="shared" si="2"/>
        <v>#REF!</v>
      </c>
      <c r="M30" s="155" t="e">
        <f t="shared" si="2"/>
        <v>#REF!</v>
      </c>
      <c r="N30" s="155" t="e">
        <f t="shared" si="2"/>
        <v>#REF!</v>
      </c>
      <c r="O30" s="155" t="e">
        <f t="shared" si="2"/>
        <v>#REF!</v>
      </c>
      <c r="P30" s="155" t="e">
        <f t="shared" si="2"/>
        <v>#REF!</v>
      </c>
      <c r="Q30" s="155" t="e">
        <f t="shared" si="2"/>
        <v>#REF!</v>
      </c>
      <c r="R30" s="155" t="e">
        <f t="shared" si="2"/>
        <v>#REF!</v>
      </c>
      <c r="S30" s="155" t="e">
        <f t="shared" si="2"/>
        <v>#REF!</v>
      </c>
      <c r="T30" s="155" t="e">
        <f t="shared" si="2"/>
        <v>#REF!</v>
      </c>
    </row>
    <row r="31" spans="1:20" s="50" customFormat="1" x14ac:dyDescent="0.2">
      <c r="A31" s="88">
        <f>A25</f>
        <v>2</v>
      </c>
      <c r="B31" s="155" t="e">
        <f t="shared" si="3"/>
        <v>#REF!</v>
      </c>
      <c r="C31" s="155" t="e">
        <f t="shared" si="2"/>
        <v>#REF!</v>
      </c>
      <c r="D31" s="155" t="e">
        <f t="shared" si="2"/>
        <v>#REF!</v>
      </c>
      <c r="E31" s="155" t="e">
        <f t="shared" si="2"/>
        <v>#REF!</v>
      </c>
      <c r="F31" s="155" t="e">
        <f t="shared" si="2"/>
        <v>#REF!</v>
      </c>
      <c r="G31" s="155" t="e">
        <f t="shared" si="2"/>
        <v>#REF!</v>
      </c>
      <c r="H31" s="155" t="e">
        <f t="shared" si="2"/>
        <v>#REF!</v>
      </c>
      <c r="I31" s="155" t="e">
        <f t="shared" si="2"/>
        <v>#REF!</v>
      </c>
      <c r="J31" s="155" t="e">
        <f t="shared" si="2"/>
        <v>#REF!</v>
      </c>
      <c r="K31" s="155" t="e">
        <f t="shared" si="2"/>
        <v>#REF!</v>
      </c>
      <c r="L31" s="155" t="e">
        <f t="shared" si="2"/>
        <v>#REF!</v>
      </c>
      <c r="M31" s="155" t="e">
        <f t="shared" si="2"/>
        <v>#REF!</v>
      </c>
      <c r="N31" s="155" t="e">
        <f t="shared" si="2"/>
        <v>#REF!</v>
      </c>
      <c r="O31" s="155" t="e">
        <f t="shared" si="2"/>
        <v>#REF!</v>
      </c>
      <c r="P31" s="155" t="e">
        <f t="shared" si="2"/>
        <v>#REF!</v>
      </c>
      <c r="Q31" s="155" t="e">
        <f t="shared" si="2"/>
        <v>#REF!</v>
      </c>
      <c r="R31" s="155" t="e">
        <f t="shared" si="2"/>
        <v>#REF!</v>
      </c>
      <c r="S31" s="155" t="e">
        <f t="shared" si="2"/>
        <v>#REF!</v>
      </c>
      <c r="T31" s="155"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5" t="e">
        <f t="shared" si="3"/>
        <v>#REF!</v>
      </c>
      <c r="C33" s="155" t="e">
        <f t="shared" si="2"/>
        <v>#REF!</v>
      </c>
      <c r="D33" s="155" t="e">
        <f t="shared" si="2"/>
        <v>#REF!</v>
      </c>
      <c r="E33" s="155" t="e">
        <f t="shared" si="2"/>
        <v>#REF!</v>
      </c>
      <c r="F33" s="155" t="e">
        <f t="shared" si="2"/>
        <v>#REF!</v>
      </c>
      <c r="G33" s="155" t="e">
        <f t="shared" si="2"/>
        <v>#REF!</v>
      </c>
      <c r="H33" s="155" t="e">
        <f t="shared" si="2"/>
        <v>#REF!</v>
      </c>
      <c r="I33" s="155" t="e">
        <f t="shared" si="2"/>
        <v>#REF!</v>
      </c>
      <c r="J33" s="155" t="e">
        <f t="shared" si="2"/>
        <v>#REF!</v>
      </c>
      <c r="K33" s="155" t="e">
        <f t="shared" si="2"/>
        <v>#REF!</v>
      </c>
      <c r="L33" s="155" t="e">
        <f t="shared" si="2"/>
        <v>#REF!</v>
      </c>
      <c r="M33" s="155" t="e">
        <f t="shared" si="2"/>
        <v>#REF!</v>
      </c>
      <c r="N33" s="155" t="e">
        <f t="shared" si="2"/>
        <v>#REF!</v>
      </c>
      <c r="O33" s="155" t="e">
        <f t="shared" si="2"/>
        <v>#REF!</v>
      </c>
      <c r="P33" s="155" t="e">
        <f t="shared" si="2"/>
        <v>#REF!</v>
      </c>
      <c r="Q33" s="155" t="e">
        <f t="shared" si="2"/>
        <v>#REF!</v>
      </c>
      <c r="R33" s="155" t="e">
        <f t="shared" si="2"/>
        <v>#REF!</v>
      </c>
      <c r="S33" s="155" t="e">
        <f t="shared" si="2"/>
        <v>#REF!</v>
      </c>
      <c r="T33" s="155" t="e">
        <f t="shared" si="2"/>
        <v>#REF!</v>
      </c>
    </row>
    <row r="34" spans="1:20" s="50" customFormat="1" x14ac:dyDescent="0.2">
      <c r="A34" s="88">
        <f>A25</f>
        <v>2</v>
      </c>
      <c r="B34" s="155" t="e">
        <f t="shared" si="3"/>
        <v>#REF!</v>
      </c>
      <c r="C34" s="155" t="e">
        <f t="shared" si="2"/>
        <v>#REF!</v>
      </c>
      <c r="D34" s="155" t="e">
        <f t="shared" si="2"/>
        <v>#REF!</v>
      </c>
      <c r="E34" s="155" t="e">
        <f t="shared" si="2"/>
        <v>#REF!</v>
      </c>
      <c r="F34" s="155" t="e">
        <f t="shared" si="2"/>
        <v>#REF!</v>
      </c>
      <c r="G34" s="155" t="e">
        <f t="shared" si="2"/>
        <v>#REF!</v>
      </c>
      <c r="H34" s="155" t="e">
        <f t="shared" si="2"/>
        <v>#REF!</v>
      </c>
      <c r="I34" s="155" t="e">
        <f t="shared" si="2"/>
        <v>#REF!</v>
      </c>
      <c r="J34" s="155" t="e">
        <f t="shared" si="2"/>
        <v>#REF!</v>
      </c>
      <c r="K34" s="155" t="e">
        <f t="shared" si="2"/>
        <v>#REF!</v>
      </c>
      <c r="L34" s="155" t="e">
        <f t="shared" si="2"/>
        <v>#REF!</v>
      </c>
      <c r="M34" s="155" t="e">
        <f t="shared" si="2"/>
        <v>#REF!</v>
      </c>
      <c r="N34" s="155" t="e">
        <f t="shared" si="2"/>
        <v>#REF!</v>
      </c>
      <c r="O34" s="155" t="e">
        <f t="shared" si="2"/>
        <v>#REF!</v>
      </c>
      <c r="P34" s="155" t="e">
        <f t="shared" si="2"/>
        <v>#REF!</v>
      </c>
      <c r="Q34" s="155" t="e">
        <f t="shared" si="2"/>
        <v>#REF!</v>
      </c>
      <c r="R34" s="155" t="e">
        <f t="shared" si="2"/>
        <v>#REF!</v>
      </c>
      <c r="S34" s="155" t="e">
        <f t="shared" si="2"/>
        <v>#REF!</v>
      </c>
      <c r="T34" s="155"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5" t="e">
        <f t="shared" si="3"/>
        <v>#REF!</v>
      </c>
      <c r="C36" s="155" t="e">
        <f t="shared" si="2"/>
        <v>#REF!</v>
      </c>
      <c r="D36" s="155" t="e">
        <f t="shared" si="2"/>
        <v>#REF!</v>
      </c>
      <c r="E36" s="155" t="e">
        <f t="shared" si="2"/>
        <v>#REF!</v>
      </c>
      <c r="F36" s="155" t="e">
        <f t="shared" si="2"/>
        <v>#REF!</v>
      </c>
      <c r="G36" s="155" t="e">
        <f t="shared" si="2"/>
        <v>#REF!</v>
      </c>
      <c r="H36" s="155" t="e">
        <f t="shared" si="2"/>
        <v>#REF!</v>
      </c>
      <c r="I36" s="155" t="e">
        <f t="shared" si="2"/>
        <v>#REF!</v>
      </c>
      <c r="J36" s="155" t="e">
        <f t="shared" si="2"/>
        <v>#REF!</v>
      </c>
      <c r="K36" s="155" t="e">
        <f t="shared" si="2"/>
        <v>#REF!</v>
      </c>
      <c r="L36" s="155" t="e">
        <f t="shared" si="2"/>
        <v>#REF!</v>
      </c>
      <c r="M36" s="155" t="e">
        <f t="shared" si="2"/>
        <v>#REF!</v>
      </c>
      <c r="N36" s="155" t="e">
        <f t="shared" si="2"/>
        <v>#REF!</v>
      </c>
      <c r="O36" s="155" t="e">
        <f t="shared" si="2"/>
        <v>#REF!</v>
      </c>
      <c r="P36" s="155" t="e">
        <f t="shared" si="2"/>
        <v>#REF!</v>
      </c>
      <c r="Q36" s="155" t="e">
        <f t="shared" si="2"/>
        <v>#REF!</v>
      </c>
      <c r="R36" s="155" t="e">
        <f t="shared" si="2"/>
        <v>#REF!</v>
      </c>
      <c r="S36" s="155" t="e">
        <f t="shared" si="2"/>
        <v>#REF!</v>
      </c>
      <c r="T36" s="155"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3" t="s">
        <v>82</v>
      </c>
    </row>
    <row r="2" spans="1:3" s="51" customFormat="1" ht="12" customHeight="1" x14ac:dyDescent="0.2">
      <c r="A2" s="213"/>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13" t="s">
        <v>82</v>
      </c>
    </row>
    <row r="2" spans="1:3" s="51" customFormat="1" ht="12" customHeight="1" x14ac:dyDescent="0.2">
      <c r="A2" s="213"/>
    </row>
    <row r="3" spans="1:3" s="51" customFormat="1" ht="11.1" customHeight="1" x14ac:dyDescent="0.2">
      <c r="A3" s="97" t="s">
        <v>101</v>
      </c>
    </row>
    <row r="4" spans="1:3" s="52" customFormat="1" ht="22.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127" t="s">
        <v>111</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13" t="s">
        <v>82</v>
      </c>
    </row>
    <row r="2" spans="1:23" x14ac:dyDescent="0.2">
      <c r="A2" s="213"/>
    </row>
    <row r="3" spans="1:23" x14ac:dyDescent="0.2">
      <c r="A3" s="213"/>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1"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3"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2"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3"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14" t="s">
        <v>117</v>
      </c>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4" t="s">
        <v>120</v>
      </c>
      <c r="E49" s="79"/>
      <c r="F49" s="79"/>
      <c r="G49" s="79"/>
      <c r="H49" s="79"/>
      <c r="I49" s="79"/>
      <c r="J49" s="79"/>
      <c r="K49" s="79"/>
      <c r="L49" s="79"/>
      <c r="M49" s="79"/>
      <c r="N49" s="79"/>
      <c r="O49" s="79"/>
      <c r="P49" s="79"/>
      <c r="Q49" s="79"/>
      <c r="R49" s="79"/>
      <c r="S49" s="79"/>
      <c r="T49" s="79"/>
      <c r="U49" s="79"/>
    </row>
    <row r="50" spans="1:21" s="72" customFormat="1" ht="42" x14ac:dyDescent="0.2">
      <c r="A50" s="121" t="s">
        <v>124</v>
      </c>
      <c r="E50" s="79"/>
      <c r="F50" s="79"/>
      <c r="G50" s="79"/>
      <c r="H50" s="79"/>
      <c r="I50" s="79"/>
      <c r="J50" s="79"/>
      <c r="K50" s="79"/>
      <c r="L50" s="79"/>
      <c r="M50" s="79"/>
      <c r="N50" s="79"/>
      <c r="O50" s="79"/>
      <c r="P50" s="79"/>
      <c r="Q50" s="79"/>
      <c r="R50" s="79"/>
      <c r="S50" s="79"/>
      <c r="T50" s="79"/>
      <c r="U50" s="79"/>
    </row>
    <row r="51" spans="1:21" s="72" customFormat="1" ht="31.5" x14ac:dyDescent="0.2">
      <c r="A51" s="121" t="s">
        <v>125</v>
      </c>
      <c r="E51" s="83"/>
    </row>
    <row r="52" spans="1:21" s="72" customFormat="1" ht="42" x14ac:dyDescent="0.2">
      <c r="A52" s="134" t="s">
        <v>123</v>
      </c>
      <c r="E52" s="83"/>
    </row>
    <row r="53" spans="1:21" s="72" customFormat="1" ht="39.75" customHeight="1" x14ac:dyDescent="0.2">
      <c r="A53" s="134" t="s">
        <v>121</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13" t="s">
        <v>82</v>
      </c>
    </row>
    <row r="2" spans="1:51" x14ac:dyDescent="0.2">
      <c r="A2" s="213"/>
    </row>
    <row r="3" spans="1:51" x14ac:dyDescent="0.2">
      <c r="A3" s="213"/>
    </row>
    <row r="4" spans="1:51" x14ac:dyDescent="0.2">
      <c r="A4" s="122" t="s">
        <v>113</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1" t="e">
        <f>'C завтраками| Bed and breakfast'!#REF!</f>
        <v>#REF!</v>
      </c>
      <c r="J5" s="131" t="e">
        <f>'C завтраками| Bed and breakfast'!#REF!</f>
        <v>#REF!</v>
      </c>
      <c r="K5" s="133"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3"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2" t="e">
        <f>'C завтраками| Bed and breakfast'!#REF!</f>
        <v>#REF!</v>
      </c>
      <c r="J6" s="131" t="e">
        <f>'C завтраками| Bed and breakfast'!#REF!</f>
        <v>#REF!</v>
      </c>
      <c r="K6" s="131"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3"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14" t="s">
        <v>117</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118</v>
      </c>
      <c r="E28" s="83"/>
    </row>
    <row r="29" spans="1:51" s="72" customFormat="1" ht="12" x14ac:dyDescent="0.2">
      <c r="A29" s="54"/>
      <c r="E29" s="83"/>
    </row>
    <row r="30" spans="1:51" s="72" customFormat="1" ht="25.5" x14ac:dyDescent="0.2">
      <c r="A30" s="64" t="s">
        <v>119</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4" t="s">
        <v>122</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4" t="s">
        <v>120</v>
      </c>
      <c r="E37" s="79"/>
      <c r="F37" s="79"/>
      <c r="G37" s="79"/>
      <c r="H37" s="79"/>
      <c r="I37" s="79"/>
      <c r="J37" s="79"/>
      <c r="K37" s="79"/>
      <c r="L37" s="79"/>
      <c r="M37" s="79"/>
      <c r="N37" s="79"/>
      <c r="O37" s="79"/>
      <c r="P37" s="79"/>
      <c r="Q37" s="79"/>
      <c r="R37" s="79"/>
      <c r="S37" s="79"/>
      <c r="T37" s="79"/>
      <c r="U37" s="79"/>
    </row>
    <row r="38" spans="1:21" s="72" customFormat="1" ht="42" x14ac:dyDescent="0.2">
      <c r="A38" s="121" t="s">
        <v>124</v>
      </c>
      <c r="E38" s="79"/>
      <c r="F38" s="79"/>
      <c r="G38" s="79"/>
      <c r="H38" s="79"/>
      <c r="I38" s="79"/>
      <c r="J38" s="79"/>
      <c r="K38" s="79"/>
      <c r="L38" s="79"/>
      <c r="M38" s="79"/>
      <c r="N38" s="79"/>
      <c r="O38" s="79"/>
      <c r="P38" s="79"/>
      <c r="Q38" s="79"/>
      <c r="R38" s="79"/>
      <c r="S38" s="79"/>
      <c r="T38" s="79"/>
      <c r="U38" s="79"/>
    </row>
    <row r="39" spans="1:21" s="72" customFormat="1" ht="31.5" x14ac:dyDescent="0.2">
      <c r="A39" s="121" t="s">
        <v>125</v>
      </c>
      <c r="E39" s="83"/>
    </row>
    <row r="40" spans="1:21" s="72" customFormat="1" ht="42" x14ac:dyDescent="0.2">
      <c r="A40" s="134" t="s">
        <v>123</v>
      </c>
      <c r="E40" s="83"/>
    </row>
    <row r="41" spans="1:21" s="72" customFormat="1" ht="33.75" customHeight="1" x14ac:dyDescent="0.2">
      <c r="A41" s="134" t="s">
        <v>121</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13" t="s">
        <v>82</v>
      </c>
    </row>
    <row r="2" spans="1:22" s="51" customFormat="1" ht="12" customHeight="1" x14ac:dyDescent="0.2">
      <c r="A2" s="213"/>
    </row>
    <row r="3" spans="1:22" s="51" customFormat="1" ht="11.1" customHeight="1" x14ac:dyDescent="0.2">
      <c r="A3" s="97" t="s">
        <v>101</v>
      </c>
    </row>
    <row r="4" spans="1:22" s="52" customFormat="1" ht="32.1" customHeight="1" x14ac:dyDescent="0.2">
      <c r="A4" s="98" t="s">
        <v>64</v>
      </c>
      <c r="B4" s="136">
        <v>44935</v>
      </c>
      <c r="C4" s="136">
        <v>44940</v>
      </c>
      <c r="D4" s="136">
        <v>44942</v>
      </c>
      <c r="E4" s="136">
        <v>44947</v>
      </c>
      <c r="F4" s="136">
        <v>44949</v>
      </c>
      <c r="G4" s="136">
        <v>44954</v>
      </c>
      <c r="H4" s="136">
        <v>44956</v>
      </c>
      <c r="I4" s="136">
        <v>44958</v>
      </c>
      <c r="J4" s="136">
        <v>44961</v>
      </c>
      <c r="K4" s="136">
        <v>44963</v>
      </c>
      <c r="L4" s="136">
        <v>44968</v>
      </c>
      <c r="M4" s="136">
        <v>44970</v>
      </c>
      <c r="N4" s="136">
        <v>44975</v>
      </c>
      <c r="O4" s="136">
        <v>44981</v>
      </c>
      <c r="P4" s="136">
        <v>44984</v>
      </c>
      <c r="Q4" s="136">
        <v>44986</v>
      </c>
      <c r="R4" s="136">
        <v>44988</v>
      </c>
      <c r="S4" s="136">
        <v>44994</v>
      </c>
      <c r="T4" s="136">
        <v>45005</v>
      </c>
      <c r="U4" s="136">
        <v>45010</v>
      </c>
      <c r="V4" s="136">
        <v>45012</v>
      </c>
    </row>
    <row r="5" spans="1:22" s="53" customFormat="1" ht="21.95" customHeight="1" x14ac:dyDescent="0.2">
      <c r="A5" s="98"/>
      <c r="B5" s="136">
        <v>44939</v>
      </c>
      <c r="C5" s="136">
        <v>44941</v>
      </c>
      <c r="D5" s="136">
        <v>44946</v>
      </c>
      <c r="E5" s="136">
        <v>44948</v>
      </c>
      <c r="F5" s="136">
        <v>44953</v>
      </c>
      <c r="G5" s="136">
        <v>44955</v>
      </c>
      <c r="H5" s="136">
        <v>44957</v>
      </c>
      <c r="I5" s="136">
        <v>44960</v>
      </c>
      <c r="J5" s="136">
        <v>44962</v>
      </c>
      <c r="K5" s="136">
        <v>44967</v>
      </c>
      <c r="L5" s="136">
        <v>44969</v>
      </c>
      <c r="M5" s="136">
        <v>44974</v>
      </c>
      <c r="N5" s="136">
        <v>44980</v>
      </c>
      <c r="O5" s="136">
        <v>44983</v>
      </c>
      <c r="P5" s="136">
        <v>44985</v>
      </c>
      <c r="Q5" s="136">
        <v>44987</v>
      </c>
      <c r="R5" s="136">
        <v>44993</v>
      </c>
      <c r="S5" s="136">
        <v>45004</v>
      </c>
      <c r="T5" s="136">
        <v>45009</v>
      </c>
      <c r="U5" s="136">
        <v>45011</v>
      </c>
      <c r="V5" s="136">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7">
        <f t="shared" ref="B21:V21" si="0">B4</f>
        <v>44935</v>
      </c>
      <c r="C21" s="137">
        <f t="shared" si="0"/>
        <v>44940</v>
      </c>
      <c r="D21" s="137">
        <f t="shared" si="0"/>
        <v>44942</v>
      </c>
      <c r="E21" s="137">
        <f t="shared" si="0"/>
        <v>44947</v>
      </c>
      <c r="F21" s="137">
        <f t="shared" si="0"/>
        <v>44949</v>
      </c>
      <c r="G21" s="137">
        <f t="shared" si="0"/>
        <v>44954</v>
      </c>
      <c r="H21" s="137">
        <f t="shared" si="0"/>
        <v>44956</v>
      </c>
      <c r="I21" s="137">
        <f t="shared" si="0"/>
        <v>44958</v>
      </c>
      <c r="J21" s="137">
        <f t="shared" si="0"/>
        <v>44961</v>
      </c>
      <c r="K21" s="137">
        <f t="shared" si="0"/>
        <v>44963</v>
      </c>
      <c r="L21" s="137">
        <f t="shared" si="0"/>
        <v>44968</v>
      </c>
      <c r="M21" s="137">
        <f t="shared" si="0"/>
        <v>44970</v>
      </c>
      <c r="N21" s="137">
        <f t="shared" si="0"/>
        <v>44975</v>
      </c>
      <c r="O21" s="137">
        <f t="shared" si="0"/>
        <v>44981</v>
      </c>
      <c r="P21" s="137">
        <f t="shared" si="0"/>
        <v>44984</v>
      </c>
      <c r="Q21" s="137">
        <f t="shared" si="0"/>
        <v>44986</v>
      </c>
      <c r="R21" s="137">
        <f t="shared" si="0"/>
        <v>44988</v>
      </c>
      <c r="S21" s="137">
        <f t="shared" si="0"/>
        <v>44994</v>
      </c>
      <c r="T21" s="137">
        <f t="shared" si="0"/>
        <v>45005</v>
      </c>
      <c r="U21" s="137">
        <f t="shared" si="0"/>
        <v>45010</v>
      </c>
      <c r="V21" s="137">
        <f t="shared" si="0"/>
        <v>45012</v>
      </c>
    </row>
    <row r="22" spans="1:22" ht="20.25" customHeight="1" x14ac:dyDescent="0.2">
      <c r="A22" s="90" t="s">
        <v>64</v>
      </c>
      <c r="B22" s="137">
        <f t="shared" ref="B22:V22" si="1">B5</f>
        <v>44939</v>
      </c>
      <c r="C22" s="137">
        <f t="shared" si="1"/>
        <v>44941</v>
      </c>
      <c r="D22" s="137">
        <f t="shared" si="1"/>
        <v>44946</v>
      </c>
      <c r="E22" s="137">
        <f t="shared" si="1"/>
        <v>44948</v>
      </c>
      <c r="F22" s="137">
        <f t="shared" si="1"/>
        <v>44953</v>
      </c>
      <c r="G22" s="137">
        <f t="shared" si="1"/>
        <v>44955</v>
      </c>
      <c r="H22" s="137">
        <f t="shared" si="1"/>
        <v>44957</v>
      </c>
      <c r="I22" s="137">
        <f t="shared" si="1"/>
        <v>44960</v>
      </c>
      <c r="J22" s="137">
        <f t="shared" si="1"/>
        <v>44962</v>
      </c>
      <c r="K22" s="137">
        <f t="shared" si="1"/>
        <v>44967</v>
      </c>
      <c r="L22" s="137">
        <f t="shared" si="1"/>
        <v>44969</v>
      </c>
      <c r="M22" s="137">
        <f t="shared" si="1"/>
        <v>44974</v>
      </c>
      <c r="N22" s="137">
        <f t="shared" si="1"/>
        <v>44980</v>
      </c>
      <c r="O22" s="137">
        <f t="shared" si="1"/>
        <v>44983</v>
      </c>
      <c r="P22" s="137">
        <f t="shared" si="1"/>
        <v>44985</v>
      </c>
      <c r="Q22" s="137">
        <f t="shared" si="1"/>
        <v>44987</v>
      </c>
      <c r="R22" s="137">
        <f t="shared" si="1"/>
        <v>44993</v>
      </c>
      <c r="S22" s="137">
        <f t="shared" si="1"/>
        <v>45004</v>
      </c>
      <c r="T22" s="137">
        <f t="shared" si="1"/>
        <v>45009</v>
      </c>
      <c r="U22" s="137">
        <f t="shared" si="1"/>
        <v>45011</v>
      </c>
      <c r="V22" s="137">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2" t="s">
        <v>158</v>
      </c>
    </row>
    <row r="46" spans="1:22" ht="12.6" customHeight="1" thickBot="1" x14ac:dyDescent="0.25">
      <c r="A46" s="3"/>
    </row>
    <row r="47" spans="1:22" ht="13.35" customHeight="1" thickBot="1" x14ac:dyDescent="0.25">
      <c r="A47" s="105" t="s">
        <v>71</v>
      </c>
    </row>
    <row r="48" spans="1:22"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3" t="s">
        <v>82</v>
      </c>
    </row>
    <row r="2" spans="1:3" s="51" customFormat="1" ht="12" customHeight="1" x14ac:dyDescent="0.2">
      <c r="A2" s="213"/>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3" t="s">
        <v>82</v>
      </c>
    </row>
    <row r="2" spans="1:3" s="51" customFormat="1" ht="12" customHeight="1" x14ac:dyDescent="0.2">
      <c r="A2" s="213"/>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13" t="s">
        <v>82</v>
      </c>
    </row>
    <row r="2" spans="1:20" s="51" customFormat="1" ht="12" customHeight="1" x14ac:dyDescent="0.2">
      <c r="A2" s="213"/>
    </row>
    <row r="3" spans="1:20" s="51" customFormat="1" ht="11.1" customHeight="1" x14ac:dyDescent="0.2">
      <c r="A3" s="97" t="s">
        <v>101</v>
      </c>
    </row>
    <row r="4" spans="1:20"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row>
    <row r="5" spans="1:20"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t="e">
        <f t="shared" si="0"/>
        <v>#REF!</v>
      </c>
      <c r="D21" s="137" t="e">
        <f t="shared" si="0"/>
        <v>#REF!</v>
      </c>
      <c r="E21" s="137" t="e">
        <f t="shared" si="0"/>
        <v>#REF!</v>
      </c>
      <c r="F21" s="137" t="e">
        <f t="shared" si="0"/>
        <v>#REF!</v>
      </c>
      <c r="G21" s="137" t="e">
        <f t="shared" si="0"/>
        <v>#REF!</v>
      </c>
      <c r="H21" s="137" t="e">
        <f t="shared" si="0"/>
        <v>#REF!</v>
      </c>
      <c r="I21" s="137" t="e">
        <f t="shared" si="0"/>
        <v>#REF!</v>
      </c>
      <c r="J21" s="137" t="e">
        <f t="shared" si="0"/>
        <v>#REF!</v>
      </c>
      <c r="K21" s="137" t="e">
        <f t="shared" si="0"/>
        <v>#REF!</v>
      </c>
      <c r="L21" s="137" t="e">
        <f t="shared" si="0"/>
        <v>#REF!</v>
      </c>
      <c r="M21" s="137" t="e">
        <f t="shared" si="0"/>
        <v>#REF!</v>
      </c>
      <c r="N21" s="137" t="e">
        <f t="shared" si="0"/>
        <v>#REF!</v>
      </c>
      <c r="O21" s="137" t="e">
        <f t="shared" si="0"/>
        <v>#REF!</v>
      </c>
      <c r="P21" s="137" t="e">
        <f t="shared" si="0"/>
        <v>#REF!</v>
      </c>
      <c r="Q21" s="137" t="e">
        <f t="shared" si="0"/>
        <v>#REF!</v>
      </c>
      <c r="R21" s="137" t="e">
        <f t="shared" si="0"/>
        <v>#REF!</v>
      </c>
      <c r="S21" s="137" t="e">
        <f t="shared" si="0"/>
        <v>#REF!</v>
      </c>
      <c r="T21" s="137" t="e">
        <f t="shared" si="0"/>
        <v>#REF!</v>
      </c>
    </row>
    <row r="22" spans="1:20" ht="20.25" customHeight="1" x14ac:dyDescent="0.2">
      <c r="A22" s="90" t="s">
        <v>64</v>
      </c>
      <c r="B22" s="137" t="e">
        <f t="shared" ref="B22:T22" si="1">B5</f>
        <v>#REF!</v>
      </c>
      <c r="C22" s="137" t="e">
        <f t="shared" si="1"/>
        <v>#REF!</v>
      </c>
      <c r="D22" s="137" t="e">
        <f t="shared" si="1"/>
        <v>#REF!</v>
      </c>
      <c r="E22" s="137" t="e">
        <f t="shared" si="1"/>
        <v>#REF!</v>
      </c>
      <c r="F22" s="137" t="e">
        <f t="shared" si="1"/>
        <v>#REF!</v>
      </c>
      <c r="G22" s="137" t="e">
        <f t="shared" si="1"/>
        <v>#REF!</v>
      </c>
      <c r="H22" s="137" t="e">
        <f t="shared" si="1"/>
        <v>#REF!</v>
      </c>
      <c r="I22" s="137" t="e">
        <f t="shared" si="1"/>
        <v>#REF!</v>
      </c>
      <c r="J22" s="137" t="e">
        <f t="shared" si="1"/>
        <v>#REF!</v>
      </c>
      <c r="K22" s="137" t="e">
        <f t="shared" si="1"/>
        <v>#REF!</v>
      </c>
      <c r="L22" s="137" t="e">
        <f t="shared" si="1"/>
        <v>#REF!</v>
      </c>
      <c r="M22" s="137" t="e">
        <f t="shared" si="1"/>
        <v>#REF!</v>
      </c>
      <c r="N22" s="137" t="e">
        <f t="shared" si="1"/>
        <v>#REF!</v>
      </c>
      <c r="O22" s="137" t="e">
        <f t="shared" si="1"/>
        <v>#REF!</v>
      </c>
      <c r="P22" s="137" t="e">
        <f t="shared" si="1"/>
        <v>#REF!</v>
      </c>
      <c r="Q22" s="137" t="e">
        <f t="shared" si="1"/>
        <v>#REF!</v>
      </c>
      <c r="R22" s="137" t="e">
        <f t="shared" si="1"/>
        <v>#REF!</v>
      </c>
      <c r="S22" s="137" t="e">
        <f t="shared" si="1"/>
        <v>#REF!</v>
      </c>
      <c r="T22" s="137"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13" t="s">
        <v>82</v>
      </c>
    </row>
    <row r="2" spans="1:3" s="51" customFormat="1" ht="12" customHeight="1" x14ac:dyDescent="0.2">
      <c r="A2" s="213"/>
    </row>
    <row r="3" spans="1:3" s="51" customFormat="1" ht="11.1" customHeight="1" x14ac:dyDescent="0.2">
      <c r="A3" s="97" t="s">
        <v>101</v>
      </c>
    </row>
    <row r="4" spans="1:3" s="52" customFormat="1" ht="19.89999999999999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96" t="s">
        <v>157</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13" t="s">
        <v>82</v>
      </c>
    </row>
    <row r="2" spans="1:18" x14ac:dyDescent="0.2">
      <c r="A2" s="213"/>
    </row>
    <row r="3" spans="1:18" x14ac:dyDescent="0.2">
      <c r="A3" s="213"/>
    </row>
    <row r="4" spans="1:18" ht="18.75" customHeight="1" x14ac:dyDescent="0.2">
      <c r="A4" s="147"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6" t="s">
        <v>100</v>
      </c>
      <c r="B22" s="136">
        <f t="shared" ref="B22:R22" si="0">B5</f>
        <v>44743</v>
      </c>
      <c r="C22" s="136">
        <f t="shared" si="0"/>
        <v>44753</v>
      </c>
      <c r="D22" s="136">
        <f t="shared" si="0"/>
        <v>44757</v>
      </c>
      <c r="E22" s="136">
        <f t="shared" si="0"/>
        <v>44759</v>
      </c>
      <c r="F22" s="136">
        <f t="shared" si="0"/>
        <v>44764</v>
      </c>
      <c r="G22" s="136">
        <f t="shared" si="0"/>
        <v>44766</v>
      </c>
      <c r="H22" s="136">
        <f t="shared" si="0"/>
        <v>44771</v>
      </c>
      <c r="I22" s="136">
        <f t="shared" si="0"/>
        <v>44774</v>
      </c>
      <c r="J22" s="136">
        <f t="shared" si="0"/>
        <v>44778</v>
      </c>
      <c r="K22" s="136">
        <f t="shared" si="0"/>
        <v>44780</v>
      </c>
      <c r="L22" s="136">
        <f t="shared" si="0"/>
        <v>44785</v>
      </c>
      <c r="M22" s="136">
        <f t="shared" si="0"/>
        <v>44787</v>
      </c>
      <c r="N22" s="136">
        <f t="shared" si="0"/>
        <v>44792</v>
      </c>
      <c r="O22" s="136">
        <f t="shared" si="0"/>
        <v>44794</v>
      </c>
      <c r="P22" s="136">
        <f t="shared" si="0"/>
        <v>44799</v>
      </c>
      <c r="Q22" s="136">
        <f t="shared" si="0"/>
        <v>44801</v>
      </c>
      <c r="R22" s="136">
        <f t="shared" si="0"/>
        <v>44805</v>
      </c>
    </row>
    <row r="23" spans="1:18" s="48" customFormat="1" ht="21.75" customHeight="1" x14ac:dyDescent="0.2">
      <c r="A23" s="90" t="s">
        <v>64</v>
      </c>
      <c r="B23" s="136">
        <f t="shared" ref="B23:R23" si="1">B6</f>
        <v>44752</v>
      </c>
      <c r="C23" s="136">
        <f t="shared" si="1"/>
        <v>44756</v>
      </c>
      <c r="D23" s="136">
        <f t="shared" si="1"/>
        <v>44758</v>
      </c>
      <c r="E23" s="136">
        <f t="shared" si="1"/>
        <v>44763</v>
      </c>
      <c r="F23" s="136">
        <f t="shared" si="1"/>
        <v>44765</v>
      </c>
      <c r="G23" s="136">
        <f t="shared" si="1"/>
        <v>44770</v>
      </c>
      <c r="H23" s="136">
        <f t="shared" si="1"/>
        <v>44773</v>
      </c>
      <c r="I23" s="136">
        <f t="shared" si="1"/>
        <v>44777</v>
      </c>
      <c r="J23" s="136">
        <f t="shared" si="1"/>
        <v>44779</v>
      </c>
      <c r="K23" s="136">
        <f t="shared" si="1"/>
        <v>44784</v>
      </c>
      <c r="L23" s="136">
        <f t="shared" si="1"/>
        <v>44786</v>
      </c>
      <c r="M23" s="136">
        <f t="shared" si="1"/>
        <v>44791</v>
      </c>
      <c r="N23" s="136">
        <f t="shared" si="1"/>
        <v>44793</v>
      </c>
      <c r="O23" s="136">
        <f t="shared" si="1"/>
        <v>44798</v>
      </c>
      <c r="P23" s="136">
        <f t="shared" si="1"/>
        <v>44800</v>
      </c>
      <c r="Q23" s="136">
        <f t="shared" si="1"/>
        <v>44804</v>
      </c>
      <c r="R23" s="136">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4" t="s">
        <v>161</v>
      </c>
      <c r="B39" s="143"/>
    </row>
    <row r="40" spans="1:18" x14ac:dyDescent="0.2">
      <c r="A40" s="144" t="s">
        <v>71</v>
      </c>
    </row>
    <row r="41" spans="1:18" x14ac:dyDescent="0.2">
      <c r="A41" s="57" t="s">
        <v>142</v>
      </c>
    </row>
    <row r="42" spans="1:18" x14ac:dyDescent="0.2">
      <c r="A42" s="57" t="s">
        <v>143</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154</v>
      </c>
    </row>
    <row r="52" spans="1:1" x14ac:dyDescent="0.2">
      <c r="A52" s="148" t="s">
        <v>155</v>
      </c>
    </row>
    <row r="53" spans="1:1" x14ac:dyDescent="0.2">
      <c r="A53" s="152" t="s">
        <v>158</v>
      </c>
    </row>
    <row r="54" spans="1:1" ht="21" x14ac:dyDescent="0.2">
      <c r="A54" s="145" t="s">
        <v>104</v>
      </c>
    </row>
    <row r="55" spans="1:1" ht="30" customHeight="1" x14ac:dyDescent="0.2">
      <c r="A55" s="115" t="s">
        <v>144</v>
      </c>
    </row>
    <row r="56" spans="1:1" ht="30" customHeight="1" x14ac:dyDescent="0.2">
      <c r="A56" s="115" t="s">
        <v>153</v>
      </c>
    </row>
    <row r="57" spans="1:1" ht="42" x14ac:dyDescent="0.2">
      <c r="A57" s="115" t="s">
        <v>145</v>
      </c>
    </row>
    <row r="58" spans="1:1" ht="42" x14ac:dyDescent="0.2">
      <c r="A58" s="115" t="s">
        <v>146</v>
      </c>
    </row>
    <row r="59" spans="1:1" ht="30" customHeight="1" x14ac:dyDescent="0.2">
      <c r="A59" s="115" t="s">
        <v>147</v>
      </c>
    </row>
    <row r="60" spans="1:1" ht="30" customHeight="1" x14ac:dyDescent="0.2">
      <c r="A60" s="115" t="s">
        <v>148</v>
      </c>
    </row>
    <row r="61" spans="1:1" ht="30" customHeight="1" x14ac:dyDescent="0.2">
      <c r="A61" s="115" t="s">
        <v>149</v>
      </c>
    </row>
    <row r="62" spans="1:1" ht="30" customHeight="1" x14ac:dyDescent="0.2">
      <c r="A62" s="115" t="s">
        <v>150</v>
      </c>
    </row>
    <row r="63" spans="1:1" ht="30" customHeight="1" x14ac:dyDescent="0.2">
      <c r="A63" s="115" t="s">
        <v>151</v>
      </c>
    </row>
    <row r="64" spans="1:1" ht="30" customHeight="1" x14ac:dyDescent="0.2">
      <c r="A64" s="115" t="s">
        <v>152</v>
      </c>
    </row>
    <row r="65" spans="1:1" ht="31.5" x14ac:dyDescent="0.2">
      <c r="A65" s="153" t="s">
        <v>160</v>
      </c>
    </row>
    <row r="66" spans="1:1" ht="30" customHeight="1" x14ac:dyDescent="0.2">
      <c r="A66" s="113" t="s">
        <v>99</v>
      </c>
    </row>
    <row r="67" spans="1:1" ht="63" x14ac:dyDescent="0.2">
      <c r="A67" s="149" t="s">
        <v>156</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6" t="s">
        <v>170</v>
      </c>
    </row>
    <row r="39" spans="1:3" x14ac:dyDescent="0.2">
      <c r="A39" s="144" t="s">
        <v>71</v>
      </c>
    </row>
    <row r="40" spans="1:3" x14ac:dyDescent="0.2">
      <c r="A40" s="61" t="s">
        <v>169</v>
      </c>
    </row>
    <row r="41" spans="1:3" x14ac:dyDescent="0.2">
      <c r="A41" s="61" t="s">
        <v>163</v>
      </c>
    </row>
    <row r="42" spans="1:3" x14ac:dyDescent="0.2">
      <c r="A42" s="62"/>
    </row>
    <row r="43" spans="1:3" x14ac:dyDescent="0.2">
      <c r="A43" s="144"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59" t="s">
        <v>162</v>
      </c>
    </row>
    <row r="51" spans="1:1" ht="24" x14ac:dyDescent="0.2">
      <c r="A51" s="46" t="s">
        <v>116</v>
      </c>
    </row>
    <row r="52" spans="1:1" x14ac:dyDescent="0.2">
      <c r="A52" s="59"/>
    </row>
    <row r="53" spans="1:1" ht="25.5" x14ac:dyDescent="0.2">
      <c r="A53" s="157" t="s">
        <v>168</v>
      </c>
    </row>
    <row r="54" spans="1:1" ht="31.5" x14ac:dyDescent="0.2">
      <c r="A54" s="121" t="s">
        <v>165</v>
      </c>
    </row>
    <row r="55" spans="1:1" ht="36.6" customHeight="1" x14ac:dyDescent="0.2">
      <c r="A55" s="121" t="s">
        <v>164</v>
      </c>
    </row>
    <row r="56" spans="1:1" ht="42" x14ac:dyDescent="0.2">
      <c r="A56" s="121" t="s">
        <v>166</v>
      </c>
    </row>
    <row r="57" spans="1:1" ht="31.5" x14ac:dyDescent="0.2">
      <c r="A57" s="121" t="s">
        <v>167</v>
      </c>
    </row>
    <row r="58" spans="1:1" x14ac:dyDescent="0.2">
      <c r="A58" s="134" t="s">
        <v>174</v>
      </c>
    </row>
    <row r="59" spans="1:1" ht="21" x14ac:dyDescent="0.2">
      <c r="A59" s="134" t="s">
        <v>175</v>
      </c>
    </row>
    <row r="60" spans="1:1" ht="31.5" x14ac:dyDescent="0.2">
      <c r="A60" s="121" t="s">
        <v>176</v>
      </c>
    </row>
    <row r="61" spans="1:1" ht="31.5" x14ac:dyDescent="0.2">
      <c r="A61" s="121" t="s">
        <v>177</v>
      </c>
    </row>
    <row r="62" spans="1:1" ht="42" x14ac:dyDescent="0.2">
      <c r="A62" s="121" t="s">
        <v>178</v>
      </c>
    </row>
    <row r="63" spans="1:1" ht="42" x14ac:dyDescent="0.2">
      <c r="A63" s="121" t="s">
        <v>179</v>
      </c>
    </row>
    <row r="64" spans="1:1" ht="42" x14ac:dyDescent="0.2">
      <c r="A64" s="113" t="s">
        <v>99</v>
      </c>
    </row>
    <row r="65" spans="1:1" ht="21" x14ac:dyDescent="0.2">
      <c r="A65" s="140"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6" t="s">
        <v>170</v>
      </c>
    </row>
    <row r="20" spans="1:3" x14ac:dyDescent="0.2">
      <c r="A20" s="144" t="s">
        <v>71</v>
      </c>
    </row>
    <row r="21" spans="1:3" x14ac:dyDescent="0.2">
      <c r="A21" s="61" t="s">
        <v>169</v>
      </c>
    </row>
    <row r="22" spans="1:3" x14ac:dyDescent="0.2">
      <c r="A22" s="61" t="s">
        <v>163</v>
      </c>
    </row>
    <row r="23" spans="1:3" x14ac:dyDescent="0.2">
      <c r="A23" s="62"/>
    </row>
    <row r="24" spans="1:3" x14ac:dyDescent="0.2">
      <c r="A24" s="144"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59" t="s">
        <v>162</v>
      </c>
    </row>
    <row r="32" spans="1:3" ht="24" x14ac:dyDescent="0.2">
      <c r="A32" s="46" t="s">
        <v>116</v>
      </c>
    </row>
    <row r="33" spans="1:1" x14ac:dyDescent="0.2">
      <c r="A33" s="59"/>
    </row>
    <row r="34" spans="1:1" ht="25.5" x14ac:dyDescent="0.2">
      <c r="A34" s="157" t="s">
        <v>168</v>
      </c>
    </row>
    <row r="35" spans="1:1" ht="31.5" x14ac:dyDescent="0.2">
      <c r="A35" s="121" t="s">
        <v>165</v>
      </c>
    </row>
    <row r="36" spans="1:1" ht="33" customHeight="1" x14ac:dyDescent="0.2">
      <c r="A36" s="121" t="s">
        <v>164</v>
      </c>
    </row>
    <row r="37" spans="1:1" ht="42" x14ac:dyDescent="0.2">
      <c r="A37" s="121" t="s">
        <v>166</v>
      </c>
    </row>
    <row r="38" spans="1:1" ht="31.5" x14ac:dyDescent="0.2">
      <c r="A38" s="121" t="s">
        <v>167</v>
      </c>
    </row>
    <row r="39" spans="1:1" x14ac:dyDescent="0.2">
      <c r="A39" s="134" t="s">
        <v>174</v>
      </c>
    </row>
    <row r="40" spans="1:1" ht="21" x14ac:dyDescent="0.2">
      <c r="A40" s="134" t="s">
        <v>175</v>
      </c>
    </row>
    <row r="41" spans="1:1" ht="31.5" x14ac:dyDescent="0.2">
      <c r="A41" s="121" t="s">
        <v>176</v>
      </c>
    </row>
    <row r="42" spans="1:1" ht="31.5" x14ac:dyDescent="0.2">
      <c r="A42" s="121" t="s">
        <v>177</v>
      </c>
    </row>
    <row r="43" spans="1:1" ht="42" x14ac:dyDescent="0.2">
      <c r="A43" s="121" t="s">
        <v>178</v>
      </c>
    </row>
    <row r="44" spans="1:1" ht="42" x14ac:dyDescent="0.2">
      <c r="A44" s="121" t="s">
        <v>179</v>
      </c>
    </row>
    <row r="45" spans="1:1" ht="42"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13" t="s">
        <v>82</v>
      </c>
    </row>
    <row r="2" spans="1:30" s="51" customFormat="1" ht="12" customHeight="1" x14ac:dyDescent="0.2">
      <c r="A2" s="213"/>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39" t="e">
        <f t="shared" si="10"/>
        <v>#REF!</v>
      </c>
      <c r="E21" s="139" t="e">
        <f t="shared" ref="E21:I21" si="11">E7+E30</f>
        <v>#REF!</v>
      </c>
      <c r="F21" s="139" t="e">
        <f t="shared" si="11"/>
        <v>#REF!</v>
      </c>
      <c r="G21" s="139" t="e">
        <f t="shared" si="11"/>
        <v>#REF!</v>
      </c>
      <c r="H21" s="129" t="e">
        <f t="shared" si="11"/>
        <v>#REF!</v>
      </c>
      <c r="I21" s="129" t="e">
        <f t="shared" si="11"/>
        <v>#REF!</v>
      </c>
      <c r="J21" s="129" t="e">
        <f t="shared" ref="J21:K21" si="12">J7+J30</f>
        <v>#REF!</v>
      </c>
      <c r="K21" s="129" t="e">
        <f t="shared" si="12"/>
        <v>#REF!</v>
      </c>
      <c r="L21" s="129" t="e">
        <f t="shared" ref="L21" si="13">L7+L30</f>
        <v>#REF!</v>
      </c>
      <c r="M21" s="129" t="e">
        <f t="shared" ref="M21:S21" si="14">M7+M30</f>
        <v>#REF!</v>
      </c>
      <c r="N21" s="129" t="e">
        <f t="shared" si="14"/>
        <v>#REF!</v>
      </c>
      <c r="O21" s="129" t="e">
        <f t="shared" si="14"/>
        <v>#REF!</v>
      </c>
      <c r="P21" s="129" t="e">
        <f t="shared" si="14"/>
        <v>#REF!</v>
      </c>
      <c r="Q21" s="129" t="e">
        <f t="shared" si="14"/>
        <v>#REF!</v>
      </c>
      <c r="R21" s="129" t="e">
        <f t="shared" si="14"/>
        <v>#REF!</v>
      </c>
      <c r="S21" s="129" t="e">
        <f t="shared" si="14"/>
        <v>#REF!</v>
      </c>
      <c r="T21" s="129" t="e">
        <f t="shared" ref="T21:AD21" si="15">T7+T30</f>
        <v>#REF!</v>
      </c>
      <c r="U21" s="129" t="e">
        <f t="shared" si="15"/>
        <v>#REF!</v>
      </c>
      <c r="V21" s="129" t="e">
        <f t="shared" si="15"/>
        <v>#REF!</v>
      </c>
      <c r="W21" s="129" t="e">
        <f t="shared" si="15"/>
        <v>#REF!</v>
      </c>
      <c r="X21" s="129" t="e">
        <f t="shared" si="15"/>
        <v>#REF!</v>
      </c>
      <c r="Y21" s="129" t="e">
        <f t="shared" si="15"/>
        <v>#REF!</v>
      </c>
      <c r="Z21" s="129" t="e">
        <f t="shared" si="15"/>
        <v>#REF!</v>
      </c>
      <c r="AA21" s="129" t="e">
        <f t="shared" si="15"/>
        <v>#REF!</v>
      </c>
      <c r="AB21" s="129" t="e">
        <f t="shared" si="15"/>
        <v>#REF!</v>
      </c>
      <c r="AC21" s="129" t="e">
        <f t="shared" si="15"/>
        <v>#REF!</v>
      </c>
      <c r="AD21" s="129" t="e">
        <f t="shared" si="15"/>
        <v>#REF!</v>
      </c>
    </row>
    <row r="22" spans="1:30" s="53" customFormat="1" x14ac:dyDescent="0.2">
      <c r="A22" s="88">
        <v>2</v>
      </c>
      <c r="B22" s="120" t="e">
        <f>B8+B31</f>
        <v>#REF!</v>
      </c>
      <c r="C22" s="120" t="e">
        <f t="shared" si="10"/>
        <v>#REF!</v>
      </c>
      <c r="D22" s="139" t="e">
        <f t="shared" si="10"/>
        <v>#REF!</v>
      </c>
      <c r="E22" s="139" t="e">
        <f t="shared" ref="E22:I22" si="16">E8+E31</f>
        <v>#REF!</v>
      </c>
      <c r="F22" s="139" t="e">
        <f t="shared" si="16"/>
        <v>#REF!</v>
      </c>
      <c r="G22" s="139" t="e">
        <f t="shared" si="16"/>
        <v>#REF!</v>
      </c>
      <c r="H22" s="129" t="e">
        <f t="shared" si="16"/>
        <v>#REF!</v>
      </c>
      <c r="I22" s="129" t="e">
        <f t="shared" si="16"/>
        <v>#REF!</v>
      </c>
      <c r="J22" s="129" t="e">
        <f t="shared" ref="J22:K22" si="17">J8+J31</f>
        <v>#REF!</v>
      </c>
      <c r="K22" s="129" t="e">
        <f t="shared" si="17"/>
        <v>#REF!</v>
      </c>
      <c r="L22" s="129" t="e">
        <f t="shared" ref="L22" si="18">L8+L31</f>
        <v>#REF!</v>
      </c>
      <c r="M22" s="129" t="e">
        <f t="shared" ref="M22:S22" si="19">M8+M31</f>
        <v>#REF!</v>
      </c>
      <c r="N22" s="129" t="e">
        <f t="shared" si="19"/>
        <v>#REF!</v>
      </c>
      <c r="O22" s="129" t="e">
        <f t="shared" si="19"/>
        <v>#REF!</v>
      </c>
      <c r="P22" s="129" t="e">
        <f t="shared" si="19"/>
        <v>#REF!</v>
      </c>
      <c r="Q22" s="129" t="e">
        <f t="shared" si="19"/>
        <v>#REF!</v>
      </c>
      <c r="R22" s="129" t="e">
        <f t="shared" si="19"/>
        <v>#REF!</v>
      </c>
      <c r="S22" s="129" t="e">
        <f t="shared" si="19"/>
        <v>#REF!</v>
      </c>
      <c r="T22" s="129" t="e">
        <f t="shared" ref="T22:AD22" si="20">T8+T31</f>
        <v>#REF!</v>
      </c>
      <c r="U22" s="129" t="e">
        <f t="shared" si="20"/>
        <v>#REF!</v>
      </c>
      <c r="V22" s="129" t="e">
        <f t="shared" si="20"/>
        <v>#REF!</v>
      </c>
      <c r="W22" s="129" t="e">
        <f t="shared" si="20"/>
        <v>#REF!</v>
      </c>
      <c r="X22" s="129" t="e">
        <f t="shared" si="20"/>
        <v>#REF!</v>
      </c>
      <c r="Y22" s="129" t="e">
        <f t="shared" si="20"/>
        <v>#REF!</v>
      </c>
      <c r="Z22" s="129" t="e">
        <f t="shared" si="20"/>
        <v>#REF!</v>
      </c>
      <c r="AA22" s="129" t="e">
        <f t="shared" si="20"/>
        <v>#REF!</v>
      </c>
      <c r="AB22" s="129" t="e">
        <f t="shared" si="20"/>
        <v>#REF!</v>
      </c>
      <c r="AC22" s="129" t="e">
        <f t="shared" si="20"/>
        <v>#REF!</v>
      </c>
      <c r="AD22" s="129" t="e">
        <f t="shared" si="20"/>
        <v>#REF!</v>
      </c>
    </row>
    <row r="23" spans="1:30" s="53" customFormat="1" x14ac:dyDescent="0.2">
      <c r="A23" s="42" t="s">
        <v>84</v>
      </c>
      <c r="B23" s="120"/>
      <c r="C23" s="120"/>
      <c r="D23" s="139"/>
      <c r="E23" s="139"/>
      <c r="F23" s="139"/>
      <c r="G23" s="13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0" s="53" customFormat="1" x14ac:dyDescent="0.2">
      <c r="A24" s="88">
        <f>A21</f>
        <v>1</v>
      </c>
      <c r="B24" s="120" t="e">
        <f>B10+B30</f>
        <v>#REF!</v>
      </c>
      <c r="C24" s="120" t="e">
        <f t="shared" ref="C24:D25" si="21">C10+C30</f>
        <v>#REF!</v>
      </c>
      <c r="D24" s="139" t="e">
        <f t="shared" si="21"/>
        <v>#REF!</v>
      </c>
      <c r="E24" s="139" t="e">
        <f t="shared" ref="E24:I24" si="22">E10+E30</f>
        <v>#REF!</v>
      </c>
      <c r="F24" s="139" t="e">
        <f t="shared" si="22"/>
        <v>#REF!</v>
      </c>
      <c r="G24" s="139" t="e">
        <f t="shared" si="22"/>
        <v>#REF!</v>
      </c>
      <c r="H24" s="129" t="e">
        <f t="shared" si="22"/>
        <v>#REF!</v>
      </c>
      <c r="I24" s="129" t="e">
        <f t="shared" si="22"/>
        <v>#REF!</v>
      </c>
      <c r="J24" s="129" t="e">
        <f t="shared" ref="J24:K24" si="23">J10+J30</f>
        <v>#REF!</v>
      </c>
      <c r="K24" s="129" t="e">
        <f t="shared" si="23"/>
        <v>#REF!</v>
      </c>
      <c r="L24" s="129" t="e">
        <f t="shared" ref="L24" si="24">L10+L30</f>
        <v>#REF!</v>
      </c>
      <c r="M24" s="129" t="e">
        <f t="shared" ref="M24:S24" si="25">M10+M30</f>
        <v>#REF!</v>
      </c>
      <c r="N24" s="129" t="e">
        <f t="shared" si="25"/>
        <v>#REF!</v>
      </c>
      <c r="O24" s="129" t="e">
        <f t="shared" si="25"/>
        <v>#REF!</v>
      </c>
      <c r="P24" s="129" t="e">
        <f t="shared" si="25"/>
        <v>#REF!</v>
      </c>
      <c r="Q24" s="129" t="e">
        <f t="shared" si="25"/>
        <v>#REF!</v>
      </c>
      <c r="R24" s="129" t="e">
        <f t="shared" si="25"/>
        <v>#REF!</v>
      </c>
      <c r="S24" s="129" t="e">
        <f t="shared" si="25"/>
        <v>#REF!</v>
      </c>
      <c r="T24" s="129" t="e">
        <f t="shared" ref="T24:AD24" si="26">T10+T30</f>
        <v>#REF!</v>
      </c>
      <c r="U24" s="129" t="e">
        <f t="shared" si="26"/>
        <v>#REF!</v>
      </c>
      <c r="V24" s="129" t="e">
        <f t="shared" si="26"/>
        <v>#REF!</v>
      </c>
      <c r="W24" s="129" t="e">
        <f t="shared" si="26"/>
        <v>#REF!</v>
      </c>
      <c r="X24" s="129" t="e">
        <f t="shared" si="26"/>
        <v>#REF!</v>
      </c>
      <c r="Y24" s="129" t="e">
        <f t="shared" si="26"/>
        <v>#REF!</v>
      </c>
      <c r="Z24" s="129" t="e">
        <f t="shared" si="26"/>
        <v>#REF!</v>
      </c>
      <c r="AA24" s="129" t="e">
        <f t="shared" si="26"/>
        <v>#REF!</v>
      </c>
      <c r="AB24" s="129" t="e">
        <f t="shared" si="26"/>
        <v>#REF!</v>
      </c>
      <c r="AC24" s="129" t="e">
        <f t="shared" si="26"/>
        <v>#REF!</v>
      </c>
      <c r="AD24" s="129" t="e">
        <f t="shared" si="26"/>
        <v>#REF!</v>
      </c>
    </row>
    <row r="25" spans="1:30" s="53" customFormat="1" x14ac:dyDescent="0.2">
      <c r="A25" s="88">
        <f>A22</f>
        <v>2</v>
      </c>
      <c r="B25" s="120" t="e">
        <f>B11+B31</f>
        <v>#REF!</v>
      </c>
      <c r="C25" s="120" t="e">
        <f t="shared" si="21"/>
        <v>#REF!</v>
      </c>
      <c r="D25" s="139" t="e">
        <f t="shared" si="21"/>
        <v>#REF!</v>
      </c>
      <c r="E25" s="139" t="e">
        <f t="shared" ref="E25:I25" si="27">E11+E31</f>
        <v>#REF!</v>
      </c>
      <c r="F25" s="139" t="e">
        <f t="shared" si="27"/>
        <v>#REF!</v>
      </c>
      <c r="G25" s="139" t="e">
        <f t="shared" si="27"/>
        <v>#REF!</v>
      </c>
      <c r="H25" s="129" t="e">
        <f t="shared" si="27"/>
        <v>#REF!</v>
      </c>
      <c r="I25" s="129" t="e">
        <f t="shared" si="27"/>
        <v>#REF!</v>
      </c>
      <c r="J25" s="129" t="e">
        <f t="shared" ref="J25:K25" si="28">J11+J31</f>
        <v>#REF!</v>
      </c>
      <c r="K25" s="129" t="e">
        <f t="shared" si="28"/>
        <v>#REF!</v>
      </c>
      <c r="L25" s="129" t="e">
        <f t="shared" ref="L25" si="29">L11+L31</f>
        <v>#REF!</v>
      </c>
      <c r="M25" s="129" t="e">
        <f t="shared" ref="M25:S25" si="30">M11+M31</f>
        <v>#REF!</v>
      </c>
      <c r="N25" s="129" t="e">
        <f t="shared" si="30"/>
        <v>#REF!</v>
      </c>
      <c r="O25" s="129" t="e">
        <f t="shared" si="30"/>
        <v>#REF!</v>
      </c>
      <c r="P25" s="129" t="e">
        <f t="shared" si="30"/>
        <v>#REF!</v>
      </c>
      <c r="Q25" s="129" t="e">
        <f t="shared" si="30"/>
        <v>#REF!</v>
      </c>
      <c r="R25" s="129" t="e">
        <f t="shared" si="30"/>
        <v>#REF!</v>
      </c>
      <c r="S25" s="129" t="e">
        <f t="shared" si="30"/>
        <v>#REF!</v>
      </c>
      <c r="T25" s="129" t="e">
        <f t="shared" ref="T25:AD25" si="31">T11+T31</f>
        <v>#REF!</v>
      </c>
      <c r="U25" s="129" t="e">
        <f t="shared" si="31"/>
        <v>#REF!</v>
      </c>
      <c r="V25" s="129" t="e">
        <f t="shared" si="31"/>
        <v>#REF!</v>
      </c>
      <c r="W25" s="129" t="e">
        <f t="shared" si="31"/>
        <v>#REF!</v>
      </c>
      <c r="X25" s="129" t="e">
        <f t="shared" si="31"/>
        <v>#REF!</v>
      </c>
      <c r="Y25" s="129" t="e">
        <f t="shared" si="31"/>
        <v>#REF!</v>
      </c>
      <c r="Z25" s="129" t="e">
        <f t="shared" si="31"/>
        <v>#REF!</v>
      </c>
      <c r="AA25" s="129" t="e">
        <f t="shared" si="31"/>
        <v>#REF!</v>
      </c>
      <c r="AB25" s="129" t="e">
        <f t="shared" si="31"/>
        <v>#REF!</v>
      </c>
      <c r="AC25" s="129" t="e">
        <f t="shared" si="31"/>
        <v>#REF!</v>
      </c>
      <c r="AD25" s="129" t="e">
        <f t="shared" si="31"/>
        <v>#REF!</v>
      </c>
    </row>
    <row r="26" spans="1:30" s="53" customFormat="1" x14ac:dyDescent="0.2">
      <c r="A26" s="42" t="s">
        <v>85</v>
      </c>
      <c r="B26" s="120"/>
      <c r="C26" s="120"/>
      <c r="D26" s="139"/>
      <c r="E26" s="139"/>
      <c r="F26" s="139"/>
      <c r="G26" s="13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row>
    <row r="27" spans="1:30" s="53" customFormat="1" x14ac:dyDescent="0.2">
      <c r="A27" s="88">
        <f>A21</f>
        <v>1</v>
      </c>
      <c r="B27" s="120" t="e">
        <f>B13+B30</f>
        <v>#REF!</v>
      </c>
      <c r="C27" s="120" t="e">
        <f t="shared" ref="C27:D28" si="32">C13+C30</f>
        <v>#REF!</v>
      </c>
      <c r="D27" s="139" t="e">
        <f t="shared" si="32"/>
        <v>#REF!</v>
      </c>
      <c r="E27" s="139" t="e">
        <f t="shared" ref="E27:I27" si="33">E13+E30</f>
        <v>#REF!</v>
      </c>
      <c r="F27" s="139" t="e">
        <f t="shared" si="33"/>
        <v>#REF!</v>
      </c>
      <c r="G27" s="139" t="e">
        <f t="shared" si="33"/>
        <v>#REF!</v>
      </c>
      <c r="H27" s="129" t="e">
        <f t="shared" si="33"/>
        <v>#REF!</v>
      </c>
      <c r="I27" s="129" t="e">
        <f t="shared" si="33"/>
        <v>#REF!</v>
      </c>
      <c r="J27" s="129" t="e">
        <f t="shared" ref="J27:K27" si="34">J13+J30</f>
        <v>#REF!</v>
      </c>
      <c r="K27" s="129" t="e">
        <f t="shared" si="34"/>
        <v>#REF!</v>
      </c>
      <c r="L27" s="129" t="e">
        <f t="shared" ref="L27" si="35">L13+L30</f>
        <v>#REF!</v>
      </c>
      <c r="M27" s="129" t="e">
        <f t="shared" ref="M27:S27" si="36">M13+M30</f>
        <v>#REF!</v>
      </c>
      <c r="N27" s="129" t="e">
        <f t="shared" si="36"/>
        <v>#REF!</v>
      </c>
      <c r="O27" s="129" t="e">
        <f t="shared" si="36"/>
        <v>#REF!</v>
      </c>
      <c r="P27" s="129" t="e">
        <f t="shared" si="36"/>
        <v>#REF!</v>
      </c>
      <c r="Q27" s="129" t="e">
        <f t="shared" si="36"/>
        <v>#REF!</v>
      </c>
      <c r="R27" s="129" t="e">
        <f t="shared" si="36"/>
        <v>#REF!</v>
      </c>
      <c r="S27" s="129" t="e">
        <f t="shared" si="36"/>
        <v>#REF!</v>
      </c>
      <c r="T27" s="129" t="e">
        <f t="shared" ref="T27:AD27" si="37">T13+T30</f>
        <v>#REF!</v>
      </c>
      <c r="U27" s="129" t="e">
        <f t="shared" si="37"/>
        <v>#REF!</v>
      </c>
      <c r="V27" s="129" t="e">
        <f t="shared" si="37"/>
        <v>#REF!</v>
      </c>
      <c r="W27" s="129" t="e">
        <f t="shared" si="37"/>
        <v>#REF!</v>
      </c>
      <c r="X27" s="129" t="e">
        <f t="shared" si="37"/>
        <v>#REF!</v>
      </c>
      <c r="Y27" s="129" t="e">
        <f t="shared" si="37"/>
        <v>#REF!</v>
      </c>
      <c r="Z27" s="129" t="e">
        <f t="shared" si="37"/>
        <v>#REF!</v>
      </c>
      <c r="AA27" s="129" t="e">
        <f t="shared" si="37"/>
        <v>#REF!</v>
      </c>
      <c r="AB27" s="129" t="e">
        <f t="shared" si="37"/>
        <v>#REF!</v>
      </c>
      <c r="AC27" s="129" t="e">
        <f t="shared" si="37"/>
        <v>#REF!</v>
      </c>
      <c r="AD27" s="129" t="e">
        <f t="shared" si="37"/>
        <v>#REF!</v>
      </c>
    </row>
    <row r="28" spans="1:30" s="53" customFormat="1" x14ac:dyDescent="0.2">
      <c r="A28" s="88">
        <f>A22</f>
        <v>2</v>
      </c>
      <c r="B28" s="120" t="e">
        <f>B14+B31</f>
        <v>#REF!</v>
      </c>
      <c r="C28" s="120" t="e">
        <f t="shared" si="32"/>
        <v>#REF!</v>
      </c>
      <c r="D28" s="139" t="e">
        <f t="shared" si="32"/>
        <v>#REF!</v>
      </c>
      <c r="E28" s="139" t="e">
        <f t="shared" ref="E28:I28" si="38">E14+E31</f>
        <v>#REF!</v>
      </c>
      <c r="F28" s="139" t="e">
        <f t="shared" si="38"/>
        <v>#REF!</v>
      </c>
      <c r="G28" s="139" t="e">
        <f t="shared" si="38"/>
        <v>#REF!</v>
      </c>
      <c r="H28" s="129" t="e">
        <f t="shared" si="38"/>
        <v>#REF!</v>
      </c>
      <c r="I28" s="129" t="e">
        <f t="shared" si="38"/>
        <v>#REF!</v>
      </c>
      <c r="J28" s="129" t="e">
        <f t="shared" ref="J28:K28" si="39">J14+J31</f>
        <v>#REF!</v>
      </c>
      <c r="K28" s="129" t="e">
        <f t="shared" si="39"/>
        <v>#REF!</v>
      </c>
      <c r="L28" s="129" t="e">
        <f t="shared" ref="L28" si="40">L14+L31</f>
        <v>#REF!</v>
      </c>
      <c r="M28" s="129" t="e">
        <f t="shared" ref="M28:S28" si="41">M14+M31</f>
        <v>#REF!</v>
      </c>
      <c r="N28" s="129" t="e">
        <f t="shared" si="41"/>
        <v>#REF!</v>
      </c>
      <c r="O28" s="129" t="e">
        <f t="shared" si="41"/>
        <v>#REF!</v>
      </c>
      <c r="P28" s="129" t="e">
        <f t="shared" si="41"/>
        <v>#REF!</v>
      </c>
      <c r="Q28" s="129" t="e">
        <f t="shared" si="41"/>
        <v>#REF!</v>
      </c>
      <c r="R28" s="129" t="e">
        <f t="shared" si="41"/>
        <v>#REF!</v>
      </c>
      <c r="S28" s="129" t="e">
        <f t="shared" si="41"/>
        <v>#REF!</v>
      </c>
      <c r="T28" s="129" t="e">
        <f t="shared" ref="T28:AD28" si="42">T14+T31</f>
        <v>#REF!</v>
      </c>
      <c r="U28" s="129" t="e">
        <f t="shared" si="42"/>
        <v>#REF!</v>
      </c>
      <c r="V28" s="129" t="e">
        <f t="shared" si="42"/>
        <v>#REF!</v>
      </c>
      <c r="W28" s="129" t="e">
        <f t="shared" si="42"/>
        <v>#REF!</v>
      </c>
      <c r="X28" s="129" t="e">
        <f t="shared" si="42"/>
        <v>#REF!</v>
      </c>
      <c r="Y28" s="129" t="e">
        <f t="shared" si="42"/>
        <v>#REF!</v>
      </c>
      <c r="Z28" s="129" t="e">
        <f t="shared" si="42"/>
        <v>#REF!</v>
      </c>
      <c r="AA28" s="129" t="e">
        <f t="shared" si="42"/>
        <v>#REF!</v>
      </c>
      <c r="AB28" s="129" t="e">
        <f t="shared" si="42"/>
        <v>#REF!</v>
      </c>
      <c r="AC28" s="129" t="e">
        <f t="shared" si="42"/>
        <v>#REF!</v>
      </c>
      <c r="AD28" s="129"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0">
        <v>2000</v>
      </c>
      <c r="I30" s="130">
        <v>2000</v>
      </c>
      <c r="J30" s="130">
        <v>2000</v>
      </c>
      <c r="K30" s="130">
        <v>2000</v>
      </c>
      <c r="L30" s="130">
        <v>2000</v>
      </c>
      <c r="M30" s="130">
        <v>2000</v>
      </c>
      <c r="N30" s="130">
        <v>2000</v>
      </c>
      <c r="O30" s="130">
        <v>2000</v>
      </c>
      <c r="P30" s="130">
        <v>2000</v>
      </c>
      <c r="Q30" s="130">
        <v>2000</v>
      </c>
      <c r="R30" s="130">
        <v>2000</v>
      </c>
      <c r="S30" s="130">
        <v>2000</v>
      </c>
      <c r="T30" s="130">
        <v>2000</v>
      </c>
      <c r="U30" s="130">
        <v>2000</v>
      </c>
      <c r="V30" s="130">
        <v>2000</v>
      </c>
      <c r="W30" s="130">
        <v>2000</v>
      </c>
      <c r="X30" s="130">
        <v>2000</v>
      </c>
      <c r="Y30" s="130">
        <v>2000</v>
      </c>
      <c r="Z30" s="130">
        <v>2000</v>
      </c>
      <c r="AA30" s="130">
        <v>2000</v>
      </c>
      <c r="AB30" s="130">
        <v>2000</v>
      </c>
      <c r="AC30" s="130">
        <v>2000</v>
      </c>
      <c r="AD30" s="130">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0">
        <f>H30*2</f>
        <v>4000</v>
      </c>
      <c r="I31" s="130">
        <f t="shared" ref="I31:S31" si="44">I30*2</f>
        <v>4000</v>
      </c>
      <c r="J31" s="130">
        <f t="shared" si="44"/>
        <v>4000</v>
      </c>
      <c r="K31" s="130">
        <f t="shared" si="44"/>
        <v>4000</v>
      </c>
      <c r="L31" s="130">
        <f t="shared" si="44"/>
        <v>4000</v>
      </c>
      <c r="M31" s="130">
        <f t="shared" si="44"/>
        <v>4000</v>
      </c>
      <c r="N31" s="130">
        <f t="shared" si="44"/>
        <v>4000</v>
      </c>
      <c r="O31" s="130">
        <f t="shared" si="44"/>
        <v>4000</v>
      </c>
      <c r="P31" s="130">
        <f t="shared" si="44"/>
        <v>4000</v>
      </c>
      <c r="Q31" s="130">
        <f t="shared" si="44"/>
        <v>4000</v>
      </c>
      <c r="R31" s="130">
        <f t="shared" si="44"/>
        <v>4000</v>
      </c>
      <c r="S31" s="130">
        <f t="shared" si="44"/>
        <v>4000</v>
      </c>
      <c r="T31" s="130">
        <f t="shared" ref="T31:AD31" si="45">T30*2</f>
        <v>4000</v>
      </c>
      <c r="U31" s="130">
        <f t="shared" si="45"/>
        <v>4000</v>
      </c>
      <c r="V31" s="130">
        <f t="shared" si="45"/>
        <v>4000</v>
      </c>
      <c r="W31" s="130">
        <f t="shared" si="45"/>
        <v>4000</v>
      </c>
      <c r="X31" s="130">
        <f t="shared" si="45"/>
        <v>4000</v>
      </c>
      <c r="Y31" s="130">
        <f t="shared" si="45"/>
        <v>4000</v>
      </c>
      <c r="Z31" s="130">
        <f t="shared" si="45"/>
        <v>4000</v>
      </c>
      <c r="AA31" s="130">
        <f t="shared" si="45"/>
        <v>4000</v>
      </c>
      <c r="AB31" s="130">
        <f t="shared" si="45"/>
        <v>4000</v>
      </c>
      <c r="AC31" s="130">
        <f t="shared" si="45"/>
        <v>4000</v>
      </c>
      <c r="AD31" s="130">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15" t="s">
        <v>82</v>
      </c>
    </row>
    <row r="2" spans="1:2" x14ac:dyDescent="0.2">
      <c r="A2" s="215"/>
    </row>
    <row r="3" spans="1:2" x14ac:dyDescent="0.2">
      <c r="A3" s="215"/>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15" t="s">
        <v>82</v>
      </c>
    </row>
    <row r="2" spans="1:2" x14ac:dyDescent="0.2">
      <c r="A2" s="215"/>
    </row>
    <row r="3" spans="1:2" x14ac:dyDescent="0.2">
      <c r="A3" s="215"/>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13" t="s">
        <v>82</v>
      </c>
    </row>
    <row r="2" spans="1:22" s="51" customFormat="1" ht="12" customHeight="1" x14ac:dyDescent="0.2">
      <c r="A2" s="213"/>
    </row>
    <row r="3" spans="1:22" s="53" customFormat="1" x14ac:dyDescent="0.2">
      <c r="A3" s="89"/>
    </row>
    <row r="4" spans="1:22" ht="18" customHeight="1" x14ac:dyDescent="0.2">
      <c r="A4" s="111" t="s">
        <v>180</v>
      </c>
      <c r="B4" s="92" t="e">
        <f>'AVIA 25'!#REF!</f>
        <v>#REF!</v>
      </c>
      <c r="C4" s="92" t="e">
        <f>'AVIA 25'!#REF!</f>
        <v>#REF!</v>
      </c>
      <c r="D4" s="92" t="e">
        <f>'AVIA 25'!#REF!</f>
        <v>#REF!</v>
      </c>
      <c r="E4" s="92" t="e">
        <f>'AVIA 25'!#REF!</f>
        <v>#REF!</v>
      </c>
      <c r="F4" s="92" t="e">
        <f>'AVIA 25'!#REF!</f>
        <v>#REF!</v>
      </c>
      <c r="G4" s="92" t="e">
        <f>'AVIA 25'!#REF!</f>
        <v>#REF!</v>
      </c>
      <c r="H4" s="92" t="e">
        <f>'AVIA 25'!#REF!</f>
        <v>#REF!</v>
      </c>
      <c r="I4" s="92" t="e">
        <f>'AVIA 25'!#REF!</f>
        <v>#REF!</v>
      </c>
      <c r="J4" s="92" t="e">
        <f>'AVIA 25'!#REF!</f>
        <v>#REF!</v>
      </c>
      <c r="K4" s="92" t="e">
        <f>'AVIA 25'!#REF!</f>
        <v>#REF!</v>
      </c>
      <c r="L4" s="92" t="e">
        <f>'AVIA 25'!#REF!</f>
        <v>#REF!</v>
      </c>
      <c r="M4" s="92" t="e">
        <f>'AVIA 25'!#REF!</f>
        <v>#REF!</v>
      </c>
      <c r="N4" s="92" t="e">
        <f>'AVIA 25'!#REF!</f>
        <v>#REF!</v>
      </c>
      <c r="O4" s="92" t="e">
        <f>'AVIA 25'!#REF!</f>
        <v>#REF!</v>
      </c>
      <c r="P4" s="92" t="e">
        <f>'AVIA 25'!#REF!</f>
        <v>#REF!</v>
      </c>
      <c r="Q4" s="92" t="e">
        <f>'AVIA 25'!#REF!</f>
        <v>#REF!</v>
      </c>
      <c r="R4" s="92" t="e">
        <f>'AVIA 25'!#REF!</f>
        <v>#REF!</v>
      </c>
      <c r="S4" s="92" t="e">
        <f>'AVIA 25'!#REF!</f>
        <v>#REF!</v>
      </c>
      <c r="T4" s="92" t="e">
        <f>'AVIA 25'!#REF!</f>
        <v>#REF!</v>
      </c>
      <c r="U4" s="92" t="e">
        <f>'AVIA 25'!#REF!</f>
        <v>#REF!</v>
      </c>
      <c r="V4" s="92" t="e">
        <f>'AVIA 25'!#REF!</f>
        <v>#REF!</v>
      </c>
    </row>
    <row r="5" spans="1:22" ht="20.25" customHeight="1" x14ac:dyDescent="0.2">
      <c r="A5" s="90" t="s">
        <v>64</v>
      </c>
      <c r="B5" s="92" t="e">
        <f>'AVIA 25'!#REF!</f>
        <v>#REF!</v>
      </c>
      <c r="C5" s="92" t="e">
        <f>'AVIA 25'!#REF!</f>
        <v>#REF!</v>
      </c>
      <c r="D5" s="92" t="e">
        <f>'AVIA 25'!#REF!</f>
        <v>#REF!</v>
      </c>
      <c r="E5" s="92" t="e">
        <f>'AVIA 25'!#REF!</f>
        <v>#REF!</v>
      </c>
      <c r="F5" s="92" t="e">
        <f>'AVIA 25'!#REF!</f>
        <v>#REF!</v>
      </c>
      <c r="G5" s="92" t="e">
        <f>'AVIA 25'!#REF!</f>
        <v>#REF!</v>
      </c>
      <c r="H5" s="92" t="e">
        <f>'AVIA 25'!#REF!</f>
        <v>#REF!</v>
      </c>
      <c r="I5" s="92" t="e">
        <f>'AVIA 25'!#REF!</f>
        <v>#REF!</v>
      </c>
      <c r="J5" s="92" t="e">
        <f>'AVIA 25'!#REF!</f>
        <v>#REF!</v>
      </c>
      <c r="K5" s="92" t="e">
        <f>'AVIA 25'!#REF!</f>
        <v>#REF!</v>
      </c>
      <c r="L5" s="92" t="e">
        <f>'AVIA 25'!#REF!</f>
        <v>#REF!</v>
      </c>
      <c r="M5" s="92" t="e">
        <f>'AVIA 25'!#REF!</f>
        <v>#REF!</v>
      </c>
      <c r="N5" s="92" t="e">
        <f>'AVIA 25'!#REF!</f>
        <v>#REF!</v>
      </c>
      <c r="O5" s="92" t="e">
        <f>'AVIA 25'!#REF!</f>
        <v>#REF!</v>
      </c>
      <c r="P5" s="92" t="e">
        <f>'AVIA 25'!#REF!</f>
        <v>#REF!</v>
      </c>
      <c r="Q5" s="92" t="e">
        <f>'AVIA 25'!#REF!</f>
        <v>#REF!</v>
      </c>
      <c r="R5" s="92" t="e">
        <f>'AVIA 25'!#REF!</f>
        <v>#REF!</v>
      </c>
      <c r="S5" s="92" t="e">
        <f>'AVIA 25'!#REF!</f>
        <v>#REF!</v>
      </c>
      <c r="T5" s="92" t="e">
        <f>'AVIA 25'!#REF!</f>
        <v>#REF!</v>
      </c>
      <c r="U5" s="92" t="e">
        <f>'AVIA 25'!#REF!</f>
        <v>#REF!</v>
      </c>
      <c r="V5" s="92" t="e">
        <f>'AVIA 25'!#REF!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59" t="s">
        <v>162</v>
      </c>
    </row>
    <row r="29" spans="1:22" ht="13.35" customHeight="1" thickBot="1" x14ac:dyDescent="0.25">
      <c r="A29" s="43"/>
    </row>
    <row r="30" spans="1:22" ht="13.35" customHeight="1" thickBot="1" x14ac:dyDescent="0.25">
      <c r="A30" s="107" t="s">
        <v>139</v>
      </c>
    </row>
    <row r="31" spans="1:22" ht="13.35" customHeight="1" thickBot="1" x14ac:dyDescent="0.25">
      <c r="A31" s="176" t="s">
        <v>219</v>
      </c>
    </row>
    <row r="32" spans="1:22" ht="12.75" thickBot="1" x14ac:dyDescent="0.25">
      <c r="A32" s="177" t="s">
        <v>220</v>
      </c>
    </row>
    <row r="33" spans="1:1" ht="12.75" hidden="1" thickBot="1" x14ac:dyDescent="0.25">
      <c r="A33" s="166" t="s">
        <v>218</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13" t="s">
        <v>82</v>
      </c>
    </row>
    <row r="2" spans="1:22" s="51" customFormat="1" ht="12" customHeight="1" x14ac:dyDescent="0.2">
      <c r="A2" s="213"/>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9" t="s">
        <v>162</v>
      </c>
    </row>
    <row r="46" spans="1:22" ht="13.35" customHeight="1" thickBot="1" x14ac:dyDescent="0.25">
      <c r="A46" s="43"/>
    </row>
    <row r="47" spans="1:22" x14ac:dyDescent="0.2">
      <c r="A47" s="168" t="s">
        <v>70</v>
      </c>
    </row>
    <row r="48" spans="1:22" ht="72.75" thickBot="1" x14ac:dyDescent="0.25">
      <c r="A48" s="112" t="s">
        <v>103</v>
      </c>
    </row>
    <row r="49" spans="1:1" ht="12.75" thickBot="1" x14ac:dyDescent="0.25">
      <c r="A49" s="107" t="s">
        <v>139</v>
      </c>
    </row>
    <row r="50" spans="1:1" ht="12.75" thickBot="1" x14ac:dyDescent="0.25">
      <c r="A50" s="176" t="s">
        <v>221</v>
      </c>
    </row>
    <row r="51" spans="1:1" x14ac:dyDescent="0.2">
      <c r="A51" s="177" t="s">
        <v>220</v>
      </c>
    </row>
    <row r="52" spans="1:1" ht="12.75" thickBot="1" x14ac:dyDescent="0.25">
      <c r="A52" s="166" t="s">
        <v>222</v>
      </c>
    </row>
    <row r="53" spans="1:1" ht="12.75" thickBot="1" x14ac:dyDescent="0.25">
      <c r="A53" s="107" t="s">
        <v>171</v>
      </c>
    </row>
    <row r="54" spans="1:1" x14ac:dyDescent="0.2">
      <c r="A54" s="158" t="s">
        <v>172</v>
      </c>
    </row>
    <row r="55" spans="1:1" x14ac:dyDescent="0.2">
      <c r="A55" s="158" t="s">
        <v>173</v>
      </c>
    </row>
  </sheetData>
  <mergeCells count="1">
    <mergeCell ref="A1:A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13" t="s">
        <v>82</v>
      </c>
    </row>
    <row r="2" spans="1:22" s="51" customFormat="1" ht="12" customHeight="1" x14ac:dyDescent="0.2">
      <c r="A2" s="213"/>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59" t="s">
        <v>162</v>
      </c>
    </row>
    <row r="30" spans="1:22" ht="13.35" customHeight="1" thickBot="1" x14ac:dyDescent="0.25">
      <c r="A30" s="43"/>
    </row>
    <row r="31" spans="1:22" x14ac:dyDescent="0.2">
      <c r="A31" s="168" t="s">
        <v>70</v>
      </c>
    </row>
    <row r="32" spans="1:22" ht="72.75" thickBot="1" x14ac:dyDescent="0.25">
      <c r="A32" s="112" t="s">
        <v>103</v>
      </c>
    </row>
    <row r="33" spans="1:1" ht="12.75" thickBot="1" x14ac:dyDescent="0.25">
      <c r="A33" s="107" t="s">
        <v>139</v>
      </c>
    </row>
    <row r="34" spans="1:1" ht="12.75" thickBot="1" x14ac:dyDescent="0.25">
      <c r="A34" s="176" t="s">
        <v>221</v>
      </c>
    </row>
    <row r="35" spans="1:1" x14ac:dyDescent="0.2">
      <c r="A35" s="177" t="s">
        <v>220</v>
      </c>
    </row>
    <row r="36" spans="1:1" ht="12.75" thickBot="1" x14ac:dyDescent="0.25">
      <c r="A36" s="166" t="s">
        <v>222</v>
      </c>
    </row>
    <row r="37" spans="1:1" ht="12.75" thickBot="1" x14ac:dyDescent="0.25">
      <c r="A37" s="107" t="s">
        <v>171</v>
      </c>
    </row>
    <row r="38" spans="1:1" x14ac:dyDescent="0.2">
      <c r="A38" s="158" t="s">
        <v>172</v>
      </c>
    </row>
    <row r="39" spans="1:1" x14ac:dyDescent="0.2">
      <c r="A39" s="158" t="s">
        <v>173</v>
      </c>
    </row>
  </sheetData>
  <mergeCells count="1">
    <mergeCell ref="A1:A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3" t="s">
        <v>82</v>
      </c>
    </row>
    <row r="2" spans="1:2" x14ac:dyDescent="0.2">
      <c r="A2" s="213"/>
    </row>
    <row r="3" spans="1:2" x14ac:dyDescent="0.2">
      <c r="A3" s="213"/>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234</v>
      </c>
      <c r="B30" s="94"/>
    </row>
    <row r="31" spans="1:2" s="50" customFormat="1" ht="12" x14ac:dyDescent="0.2">
      <c r="A31" s="180">
        <v>1</v>
      </c>
      <c r="B31" s="94" t="e">
        <f t="shared" ref="B31" si="4">ROUNDUP(B11*0.9,)</f>
        <v>#REF!</v>
      </c>
    </row>
    <row r="32" spans="1:2" s="50" customFormat="1" ht="12" x14ac:dyDescent="0.2">
      <c r="A32" s="180">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3" t="s">
        <v>82</v>
      </c>
    </row>
    <row r="2" spans="1:2" x14ac:dyDescent="0.2">
      <c r="A2" s="213"/>
    </row>
    <row r="3" spans="1:2" x14ac:dyDescent="0.2">
      <c r="A3" s="213"/>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234</v>
      </c>
      <c r="B30" s="94"/>
    </row>
    <row r="31" spans="1:2" s="50" customFormat="1" ht="12" x14ac:dyDescent="0.2">
      <c r="A31" s="180">
        <v>1</v>
      </c>
      <c r="B31" s="94" t="e">
        <f t="shared" ref="B31" si="4">ROUNDUP(B11*0.87,)</f>
        <v>#REF!</v>
      </c>
    </row>
    <row r="32" spans="1:2" s="50" customFormat="1" ht="12" x14ac:dyDescent="0.2">
      <c r="A32" s="180">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13" t="s">
        <v>82</v>
      </c>
    </row>
    <row r="2" spans="1:2" x14ac:dyDescent="0.2">
      <c r="A2" s="213"/>
    </row>
    <row r="3" spans="1:2" x14ac:dyDescent="0.2">
      <c r="A3" s="213"/>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6" t="s">
        <v>200</v>
      </c>
    </row>
    <row r="26" spans="1:2" x14ac:dyDescent="0.2">
      <c r="A26" s="144" t="s">
        <v>71</v>
      </c>
    </row>
    <row r="27" spans="1:2" x14ac:dyDescent="0.2">
      <c r="A27" s="57" t="s">
        <v>201</v>
      </c>
    </row>
    <row r="28" spans="1:2" x14ac:dyDescent="0.2">
      <c r="A28" s="57" t="s">
        <v>202</v>
      </c>
    </row>
    <row r="29" spans="1:2" x14ac:dyDescent="0.2">
      <c r="A29" s="93"/>
    </row>
    <row r="30" spans="1:2" x14ac:dyDescent="0.2">
      <c r="A30" s="144"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214</v>
      </c>
    </row>
    <row r="38" spans="1:1" x14ac:dyDescent="0.2">
      <c r="A38" s="58" t="s">
        <v>203</v>
      </c>
    </row>
    <row r="39" spans="1:1" x14ac:dyDescent="0.2">
      <c r="A39" s="159" t="s">
        <v>162</v>
      </c>
    </row>
    <row r="40" spans="1:1" ht="29.25" customHeight="1" x14ac:dyDescent="0.2">
      <c r="A40" s="145" t="s">
        <v>104</v>
      </c>
    </row>
    <row r="41" spans="1:1" ht="46.9" customHeight="1" x14ac:dyDescent="0.2">
      <c r="A41" s="175" t="s">
        <v>204</v>
      </c>
    </row>
    <row r="42" spans="1:1" ht="21" x14ac:dyDescent="0.2">
      <c r="A42" s="175" t="s">
        <v>205</v>
      </c>
    </row>
    <row r="43" spans="1:1" ht="31.5" x14ac:dyDescent="0.2">
      <c r="A43" s="175" t="s">
        <v>207</v>
      </c>
    </row>
    <row r="44" spans="1:1" ht="31.5" x14ac:dyDescent="0.2">
      <c r="A44" s="175" t="s">
        <v>208</v>
      </c>
    </row>
    <row r="45" spans="1:1" ht="42" x14ac:dyDescent="0.2">
      <c r="A45" s="175" t="s">
        <v>206</v>
      </c>
    </row>
    <row r="46" spans="1:1" ht="21" x14ac:dyDescent="0.2">
      <c r="A46" s="175" t="s">
        <v>209</v>
      </c>
    </row>
    <row r="47" spans="1:1" ht="34.5" x14ac:dyDescent="0.2">
      <c r="A47" s="175" t="s">
        <v>210</v>
      </c>
    </row>
    <row r="48" spans="1:1" ht="23.25" x14ac:dyDescent="0.2">
      <c r="A48" s="175" t="s">
        <v>211</v>
      </c>
    </row>
    <row r="49" spans="1:1" ht="31.5" x14ac:dyDescent="0.2">
      <c r="A49" s="175" t="s">
        <v>212</v>
      </c>
    </row>
    <row r="50" spans="1:1" ht="31.5" x14ac:dyDescent="0.2">
      <c r="A50" s="175" t="s">
        <v>213</v>
      </c>
    </row>
    <row r="51" spans="1:1" ht="30" customHeight="1" x14ac:dyDescent="0.2">
      <c r="A51" s="113" t="s">
        <v>99</v>
      </c>
    </row>
    <row r="52" spans="1:1" ht="63" hidden="1" x14ac:dyDescent="0.2">
      <c r="A52" s="149" t="s">
        <v>156</v>
      </c>
    </row>
    <row r="53" spans="1:1" ht="30" customHeight="1" x14ac:dyDescent="0.2">
      <c r="A53" s="140"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3" t="s">
        <v>82</v>
      </c>
    </row>
    <row r="2" spans="1:2" x14ac:dyDescent="0.2">
      <c r="A2" s="213"/>
    </row>
    <row r="3" spans="1:2" x14ac:dyDescent="0.2">
      <c r="A3" s="213"/>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234</v>
      </c>
      <c r="B31" s="94"/>
    </row>
    <row r="32" spans="1:2" s="50" customFormat="1" ht="12" x14ac:dyDescent="0.2">
      <c r="A32" s="180">
        <v>1</v>
      </c>
      <c r="B32" s="94" t="e">
        <f t="shared" ref="B32" si="4">ROUNDUP(B11*0.9,)</f>
        <v>#REF!</v>
      </c>
    </row>
    <row r="33" spans="1:2" s="50" customFormat="1" ht="12" x14ac:dyDescent="0.2">
      <c r="A33" s="180">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3" t="s">
        <v>82</v>
      </c>
    </row>
    <row r="2" spans="1:2" x14ac:dyDescent="0.2">
      <c r="A2" s="213"/>
    </row>
    <row r="3" spans="1:2" x14ac:dyDescent="0.2">
      <c r="A3" s="213"/>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234</v>
      </c>
      <c r="B31" s="94"/>
    </row>
    <row r="32" spans="1:2" s="50" customFormat="1" ht="12" x14ac:dyDescent="0.2">
      <c r="A32" s="180">
        <v>1</v>
      </c>
      <c r="B32" s="94" t="e">
        <f t="shared" ref="B32" si="4">ROUNDUP(B11*0.87,)</f>
        <v>#REF!</v>
      </c>
    </row>
    <row r="33" spans="1:2" s="50" customFormat="1" ht="12" x14ac:dyDescent="0.2">
      <c r="A33" s="180">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13" t="s">
        <v>82</v>
      </c>
    </row>
    <row r="2" spans="1:2" x14ac:dyDescent="0.2">
      <c r="A2" s="213"/>
    </row>
    <row r="3" spans="1:2" x14ac:dyDescent="0.2">
      <c r="A3" s="213"/>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6" t="s">
        <v>228</v>
      </c>
    </row>
    <row r="27" spans="1:2" x14ac:dyDescent="0.2">
      <c r="A27" s="144" t="s">
        <v>71</v>
      </c>
    </row>
    <row r="28" spans="1:2" x14ac:dyDescent="0.2">
      <c r="A28" s="61" t="s">
        <v>224</v>
      </c>
    </row>
    <row r="29" spans="1:2" x14ac:dyDescent="0.2">
      <c r="A29" s="61" t="s">
        <v>225</v>
      </c>
    </row>
    <row r="30" spans="1:2" x14ac:dyDescent="0.2">
      <c r="A30" s="62"/>
    </row>
    <row r="31" spans="1:2" x14ac:dyDescent="0.2">
      <c r="A31" s="144"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59" t="s">
        <v>162</v>
      </c>
    </row>
    <row r="39" spans="1:1" ht="24" x14ac:dyDescent="0.2">
      <c r="A39" s="46" t="s">
        <v>116</v>
      </c>
    </row>
    <row r="40" spans="1:1" x14ac:dyDescent="0.2">
      <c r="A40" s="59"/>
    </row>
    <row r="41" spans="1:1" ht="25.5" x14ac:dyDescent="0.2">
      <c r="A41" s="157" t="s">
        <v>168</v>
      </c>
    </row>
    <row r="42" spans="1:1" ht="45" x14ac:dyDescent="0.2">
      <c r="A42" s="179" t="s">
        <v>226</v>
      </c>
    </row>
    <row r="43" spans="1:1" ht="32.450000000000003" customHeight="1" x14ac:dyDescent="0.2">
      <c r="A43" s="179" t="s">
        <v>227</v>
      </c>
    </row>
    <row r="44" spans="1:1" ht="22.5" x14ac:dyDescent="0.2">
      <c r="A44" s="179" t="s">
        <v>229</v>
      </c>
    </row>
    <row r="45" spans="1:1" ht="22.5" x14ac:dyDescent="0.2">
      <c r="A45" s="179" t="s">
        <v>230</v>
      </c>
    </row>
    <row r="46" spans="1:1" ht="22.5" x14ac:dyDescent="0.2">
      <c r="A46" s="179" t="s">
        <v>231</v>
      </c>
    </row>
    <row r="47" spans="1:1" ht="33.75" x14ac:dyDescent="0.2">
      <c r="A47" s="179" t="s">
        <v>232</v>
      </c>
    </row>
    <row r="48" spans="1:1" ht="33.75" x14ac:dyDescent="0.2">
      <c r="A48" s="179" t="s">
        <v>233</v>
      </c>
    </row>
    <row r="49" spans="1:1" ht="42" x14ac:dyDescent="0.2">
      <c r="A49" s="113" t="s">
        <v>99</v>
      </c>
    </row>
    <row r="50" spans="1:1" ht="21" x14ac:dyDescent="0.2">
      <c r="A50" s="140"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41"/>
  <sheetViews>
    <sheetView zoomScaleNormal="100" workbookViewId="0">
      <selection activeCell="B28" sqref="B28"/>
    </sheetView>
  </sheetViews>
  <sheetFormatPr defaultColWidth="9" defaultRowHeight="12" x14ac:dyDescent="0.2"/>
  <cols>
    <col min="1" max="1" width="84.5703125" style="48" customWidth="1"/>
    <col min="2" max="16384" width="9" style="48"/>
  </cols>
  <sheetData>
    <row r="1" spans="1:58" s="51" customFormat="1" ht="12" customHeight="1" x14ac:dyDescent="0.2">
      <c r="A1" s="213" t="s">
        <v>82</v>
      </c>
    </row>
    <row r="2" spans="1:58" s="51" customFormat="1" ht="12" customHeight="1" x14ac:dyDescent="0.2">
      <c r="A2" s="213"/>
    </row>
    <row r="3" spans="1:58" ht="18.75" customHeight="1" x14ac:dyDescent="0.2">
      <c r="A3" s="111" t="s">
        <v>100</v>
      </c>
      <c r="B3" s="189">
        <f>'нетто 18'!B24</f>
        <v>45910</v>
      </c>
      <c r="C3" s="189">
        <f>'нетто 18'!C24</f>
        <v>45914</v>
      </c>
      <c r="D3" s="189">
        <f>'нетто 18'!D24</f>
        <v>45916</v>
      </c>
      <c r="E3" s="189">
        <f>'нетто 18'!E24</f>
        <v>45919</v>
      </c>
      <c r="F3" s="189">
        <f>'нетто 18'!F24</f>
        <v>45922</v>
      </c>
      <c r="G3" s="189">
        <f>'нетто 18'!G24</f>
        <v>45924</v>
      </c>
      <c r="H3" s="189">
        <f>'нетто 18'!H24</f>
        <v>45926</v>
      </c>
      <c r="I3" s="189">
        <f>'нетто 18'!I24</f>
        <v>45931</v>
      </c>
      <c r="J3" s="189">
        <f>'нетто 18'!J24</f>
        <v>45933</v>
      </c>
      <c r="K3" s="189">
        <f>'нетто 18'!K24</f>
        <v>45938</v>
      </c>
      <c r="L3" s="189">
        <f>'нетто 18'!L24</f>
        <v>45940</v>
      </c>
      <c r="M3" s="189">
        <f>'нетто 18'!M24</f>
        <v>45942</v>
      </c>
      <c r="N3" s="189">
        <f>'нетто 18'!N24</f>
        <v>45947</v>
      </c>
      <c r="O3" s="189">
        <f>'нетто 18'!O24</f>
        <v>45949</v>
      </c>
      <c r="P3" s="189">
        <f>'нетто 18'!P24</f>
        <v>45953</v>
      </c>
      <c r="Q3" s="189">
        <f>'нетто 18'!Q24</f>
        <v>45954</v>
      </c>
      <c r="R3" s="189">
        <f>'нетто 18'!R24</f>
        <v>45958</v>
      </c>
      <c r="S3" s="189">
        <f>'нетто 18'!S24</f>
        <v>45959</v>
      </c>
      <c r="T3" s="189">
        <f>'нетто 18'!T24</f>
        <v>45961</v>
      </c>
      <c r="U3" s="189">
        <f>'нетто 18'!U24</f>
        <v>45965</v>
      </c>
      <c r="V3" s="189">
        <f>'нетто 18'!V24</f>
        <v>45966</v>
      </c>
      <c r="W3" s="189">
        <f>'нетто 18'!W24</f>
        <v>45968</v>
      </c>
      <c r="X3" s="189">
        <f>'нетто 18'!X24</f>
        <v>45970</v>
      </c>
      <c r="Y3" s="189">
        <f>'нетто 18'!Y24</f>
        <v>45975</v>
      </c>
      <c r="Z3" s="189">
        <f>'нетто 18'!Z24</f>
        <v>45977</v>
      </c>
      <c r="AA3" s="189">
        <f>'нетто 18'!AA24</f>
        <v>45982</v>
      </c>
      <c r="AB3" s="189">
        <f>'нетто 18'!AB24</f>
        <v>45984</v>
      </c>
      <c r="AC3" s="189">
        <f>'нетто 18'!AC24</f>
        <v>45989</v>
      </c>
      <c r="AD3" s="189">
        <f>'нетто 18'!AD24</f>
        <v>45991</v>
      </c>
      <c r="AE3" s="189">
        <f>'нетто 18'!AE24</f>
        <v>45992</v>
      </c>
      <c r="AF3" s="189">
        <f>'нетто 18'!AF24</f>
        <v>45998</v>
      </c>
      <c r="AG3" s="189">
        <f>'нетто 18'!AG24</f>
        <v>46000</v>
      </c>
      <c r="AH3" s="189">
        <f>'нетто 18'!AH24</f>
        <v>46003</v>
      </c>
      <c r="AI3" s="189">
        <f>'нетто 18'!AI24</f>
        <v>46010</v>
      </c>
      <c r="AJ3" s="189">
        <f>'нетто 18'!AJ24</f>
        <v>46012</v>
      </c>
      <c r="AK3" s="189">
        <f>'нетто 18'!AK24</f>
        <v>46017</v>
      </c>
      <c r="AL3" s="189">
        <f>'нетто 18'!AL24</f>
        <v>46020</v>
      </c>
      <c r="AM3" s="189">
        <f>'нетто 18'!AM24</f>
        <v>46021</v>
      </c>
      <c r="AN3" s="189">
        <f>'нетто 18'!AN24</f>
        <v>46022</v>
      </c>
      <c r="AO3" s="189">
        <f>'нетто 18'!AO24</f>
        <v>46023</v>
      </c>
      <c r="AP3" s="189">
        <f>'нетто 18'!AP24</f>
        <v>46024</v>
      </c>
      <c r="AQ3" s="189">
        <f>'нетто 18'!AQ24</f>
        <v>46029</v>
      </c>
      <c r="AR3" s="189">
        <f>'нетто 18'!AR24</f>
        <v>46030</v>
      </c>
      <c r="AS3" s="189">
        <f>'нетто 18'!AS24</f>
        <v>46031</v>
      </c>
      <c r="AT3" s="189">
        <f>'нетто 18'!AT24</f>
        <v>46033</v>
      </c>
      <c r="AU3" s="189">
        <f>'нетто 18'!AU24</f>
        <v>46045</v>
      </c>
      <c r="AV3" s="189">
        <f>'нетто 18'!AV24</f>
        <v>46052</v>
      </c>
      <c r="AW3" s="189">
        <f>'нетто 18'!AW24</f>
        <v>46054</v>
      </c>
      <c r="AX3" s="189">
        <f>'нетто 18'!AX24</f>
        <v>46066</v>
      </c>
      <c r="AY3" s="189">
        <f>'нетто 18'!AY24</f>
        <v>46073</v>
      </c>
      <c r="AZ3" s="189">
        <f>'нетто 18'!AZ24</f>
        <v>46076</v>
      </c>
      <c r="BA3" s="189">
        <f>'нетто 18'!BA24</f>
        <v>46077</v>
      </c>
      <c r="BB3" s="189">
        <f>'нетто 18'!BB24</f>
        <v>46082</v>
      </c>
      <c r="BC3" s="189">
        <f>'нетто 18'!BC24</f>
        <v>46085</v>
      </c>
      <c r="BD3" s="189">
        <f>'нетто 18'!BD24</f>
        <v>46087</v>
      </c>
      <c r="BE3" s="189">
        <f>'нетто 18'!BE24</f>
        <v>46090</v>
      </c>
      <c r="BF3" s="189">
        <f>'нетто 18'!BF24</f>
        <v>46105</v>
      </c>
    </row>
    <row r="4" spans="1:58" ht="17.25" customHeight="1" x14ac:dyDescent="0.2">
      <c r="A4" s="90" t="s">
        <v>64</v>
      </c>
      <c r="B4" s="189">
        <f>'нетто 18'!B25</f>
        <v>45913</v>
      </c>
      <c r="C4" s="189">
        <f>'нетто 18'!C25</f>
        <v>45915</v>
      </c>
      <c r="D4" s="189">
        <f>'нетто 18'!D25</f>
        <v>45918</v>
      </c>
      <c r="E4" s="189">
        <f>'нетто 18'!E25</f>
        <v>45921</v>
      </c>
      <c r="F4" s="189">
        <f>'нетто 18'!F25</f>
        <v>45923</v>
      </c>
      <c r="G4" s="189">
        <f>'нетто 18'!G25</f>
        <v>45925</v>
      </c>
      <c r="H4" s="189">
        <f>'нетто 18'!H25</f>
        <v>45930</v>
      </c>
      <c r="I4" s="189">
        <f>'нетто 18'!I25</f>
        <v>45932</v>
      </c>
      <c r="J4" s="189">
        <f>'нетто 18'!J25</f>
        <v>45937</v>
      </c>
      <c r="K4" s="189">
        <f>'нетто 18'!K25</f>
        <v>45939</v>
      </c>
      <c r="L4" s="189">
        <f>'нетто 18'!L25</f>
        <v>45941</v>
      </c>
      <c r="M4" s="189">
        <f>'нетто 18'!M25</f>
        <v>45946</v>
      </c>
      <c r="N4" s="189">
        <f>'нетто 18'!N25</f>
        <v>45948</v>
      </c>
      <c r="O4" s="189">
        <f>'нетто 18'!O25</f>
        <v>45952</v>
      </c>
      <c r="P4" s="189">
        <f>'нетто 18'!P25</f>
        <v>45953</v>
      </c>
      <c r="Q4" s="189">
        <f>'нетто 18'!Q25</f>
        <v>45957</v>
      </c>
      <c r="R4" s="189">
        <f>'нетто 18'!R25</f>
        <v>45958</v>
      </c>
      <c r="S4" s="189">
        <f>'нетто 18'!S25</f>
        <v>45960</v>
      </c>
      <c r="T4" s="189">
        <f>'нетто 18'!T25</f>
        <v>45963</v>
      </c>
      <c r="U4" s="189">
        <f>'нетто 18'!U25</f>
        <v>45965</v>
      </c>
      <c r="V4" s="189">
        <f>'нетто 18'!V25</f>
        <v>45967</v>
      </c>
      <c r="W4" s="189">
        <f>'нетто 18'!W25</f>
        <v>45969</v>
      </c>
      <c r="X4" s="189">
        <f>'нетто 18'!X25</f>
        <v>45974</v>
      </c>
      <c r="Y4" s="189">
        <f>'нетто 18'!Y25</f>
        <v>45976</v>
      </c>
      <c r="Z4" s="189">
        <f>'нетто 18'!Z25</f>
        <v>45981</v>
      </c>
      <c r="AA4" s="189">
        <f>'нетто 18'!AA25</f>
        <v>45983</v>
      </c>
      <c r="AB4" s="189">
        <f>'нетто 18'!AB25</f>
        <v>45988</v>
      </c>
      <c r="AC4" s="189">
        <f>'нетто 18'!AC25</f>
        <v>45990</v>
      </c>
      <c r="AD4" s="189">
        <f>'нетто 18'!AD25</f>
        <v>45991</v>
      </c>
      <c r="AE4" s="189">
        <f>'нетто 18'!AE25</f>
        <v>45997</v>
      </c>
      <c r="AF4" s="189">
        <f>'нетто 18'!AF25</f>
        <v>45999</v>
      </c>
      <c r="AG4" s="189">
        <f>'нетто 18'!AG25</f>
        <v>46002</v>
      </c>
      <c r="AH4" s="189">
        <f>'нетто 18'!AH25</f>
        <v>46009</v>
      </c>
      <c r="AI4" s="189">
        <f>'нетто 18'!AI25</f>
        <v>46011</v>
      </c>
      <c r="AJ4" s="189">
        <f>'нетто 18'!AJ25</f>
        <v>46016</v>
      </c>
      <c r="AK4" s="189">
        <f>'нетто 18'!AK25</f>
        <v>46019</v>
      </c>
      <c r="AL4" s="189">
        <f>'нетто 18'!AL25</f>
        <v>46020</v>
      </c>
      <c r="AM4" s="189">
        <f>'нетто 18'!AM25</f>
        <v>46021</v>
      </c>
      <c r="AN4" s="189">
        <f>'нетто 18'!AN25</f>
        <v>46022</v>
      </c>
      <c r="AO4" s="189">
        <f>'нетто 18'!AO25</f>
        <v>46023</v>
      </c>
      <c r="AP4" s="189">
        <f>'нетто 18'!AP25</f>
        <v>46028</v>
      </c>
      <c r="AQ4" s="189">
        <f>'нетто 18'!AQ25</f>
        <v>46029</v>
      </c>
      <c r="AR4" s="189">
        <f>'нетто 18'!AR25</f>
        <v>46030</v>
      </c>
      <c r="AS4" s="189">
        <f>'нетто 18'!AS25</f>
        <v>46032</v>
      </c>
      <c r="AT4" s="189">
        <f>'нетто 18'!AT25</f>
        <v>46044</v>
      </c>
      <c r="AU4" s="189">
        <f>'нетто 18'!AU25</f>
        <v>46051</v>
      </c>
      <c r="AV4" s="189">
        <f>'нетто 18'!AV25</f>
        <v>46053</v>
      </c>
      <c r="AW4" s="189">
        <f>'нетто 18'!AW25</f>
        <v>46065</v>
      </c>
      <c r="AX4" s="189">
        <f>'нетто 18'!AX25</f>
        <v>46072</v>
      </c>
      <c r="AY4" s="189">
        <f>'нетто 18'!AY25</f>
        <v>46075</v>
      </c>
      <c r="AZ4" s="189">
        <f>'нетто 18'!AZ25</f>
        <v>46076</v>
      </c>
      <c r="BA4" s="189">
        <f>'нетто 18'!BA25</f>
        <v>46081</v>
      </c>
      <c r="BB4" s="189">
        <f>'нетто 18'!BB25</f>
        <v>46084</v>
      </c>
      <c r="BC4" s="189">
        <f>'нетто 18'!BC25</f>
        <v>46086</v>
      </c>
      <c r="BD4" s="189">
        <f>'нетто 18'!BD25</f>
        <v>46089</v>
      </c>
      <c r="BE4" s="189">
        <f>'нетто 18'!BE25</f>
        <v>46104</v>
      </c>
      <c r="BF4" s="189">
        <f>'нетто 18'!BF25</f>
        <v>46112</v>
      </c>
    </row>
    <row r="5" spans="1:58" s="44" customFormat="1" x14ac:dyDescent="0.2">
      <c r="A5" s="42" t="s">
        <v>83</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row>
    <row r="6" spans="1:58" s="50" customFormat="1" x14ac:dyDescent="0.2">
      <c r="A6" s="88">
        <v>1</v>
      </c>
      <c r="B6" s="197">
        <f>'нетто 18'!B27+25</f>
        <v>12079</v>
      </c>
      <c r="C6" s="197">
        <f>'нетто 18'!C27+25</f>
        <v>8963</v>
      </c>
      <c r="D6" s="197">
        <f>'нетто 18'!D27+25</f>
        <v>13063</v>
      </c>
      <c r="E6" s="197">
        <f>'нетто 18'!E27+25</f>
        <v>10111</v>
      </c>
      <c r="F6" s="197">
        <f>'нетто 18'!F27+25</f>
        <v>13063</v>
      </c>
      <c r="G6" s="197">
        <f>'нетто 18'!G27+25</f>
        <v>13883</v>
      </c>
      <c r="H6" s="197">
        <f>'нетто 18'!H27+25</f>
        <v>8963</v>
      </c>
      <c r="I6" s="197">
        <f>'нетто 18'!I27+25</f>
        <v>9455</v>
      </c>
      <c r="J6" s="197">
        <f>'нетто 18'!J27+25</f>
        <v>10603</v>
      </c>
      <c r="K6" s="197">
        <f>'нетто 18'!K27+25</f>
        <v>9455</v>
      </c>
      <c r="L6" s="197">
        <f>'нетто 18'!L27+25</f>
        <v>9455</v>
      </c>
      <c r="M6" s="197">
        <f>'нетто 18'!M27+25</f>
        <v>8471</v>
      </c>
      <c r="N6" s="197">
        <f>'нетто 18'!N27+25</f>
        <v>8471</v>
      </c>
      <c r="O6" s="197">
        <f>'нетто 18'!O27+25</f>
        <v>8471</v>
      </c>
      <c r="P6" s="197">
        <f>'нетто 18'!P27+25</f>
        <v>8471</v>
      </c>
      <c r="Q6" s="197">
        <f>'нетто 18'!Q27+25</f>
        <v>10029</v>
      </c>
      <c r="R6" s="197">
        <f>'нетто 18'!R27+25</f>
        <v>9455</v>
      </c>
      <c r="S6" s="197">
        <f>'нетто 18'!S27+25</f>
        <v>9455</v>
      </c>
      <c r="T6" s="197">
        <f>'нетто 18'!T27+25</f>
        <v>10029</v>
      </c>
      <c r="U6" s="197">
        <f>'нетто 18'!U27+25</f>
        <v>7897</v>
      </c>
      <c r="V6" s="197">
        <f>'нетто 18'!V27+25</f>
        <v>7323</v>
      </c>
      <c r="W6" s="197">
        <f>'нетто 18'!W27+25</f>
        <v>7897</v>
      </c>
      <c r="X6" s="197">
        <f>'нетто 18'!X27+25</f>
        <v>7323</v>
      </c>
      <c r="Y6" s="197">
        <f>'нетто 18'!Y27+25</f>
        <v>7897</v>
      </c>
      <c r="Z6" s="197">
        <f>'нетто 18'!Z27+25</f>
        <v>7323</v>
      </c>
      <c r="AA6" s="197">
        <f>'нетто 18'!AA27+25</f>
        <v>7897</v>
      </c>
      <c r="AB6" s="197">
        <f>'нетто 18'!AB27+25</f>
        <v>7323</v>
      </c>
      <c r="AC6" s="197">
        <f>'нетто 18'!AC27+25</f>
        <v>7897</v>
      </c>
      <c r="AD6" s="197">
        <f>'нетто 18'!AD27+25</f>
        <v>7323</v>
      </c>
      <c r="AE6" s="197">
        <f>'нетто 18'!AE27+25</f>
        <v>7897</v>
      </c>
      <c r="AF6" s="197">
        <f>'нетто 18'!AF27+25</f>
        <v>8635</v>
      </c>
      <c r="AG6" s="197">
        <f>'нетто 18'!AG27+25</f>
        <v>7897</v>
      </c>
      <c r="AH6" s="197">
        <f>'нетто 18'!AH27+25</f>
        <v>9045</v>
      </c>
      <c r="AI6" s="197">
        <f>'нетто 18'!AI27+25</f>
        <v>10357</v>
      </c>
      <c r="AJ6" s="197">
        <f>'нетто 18'!AJ27+25</f>
        <v>9045</v>
      </c>
      <c r="AK6" s="197">
        <f>'нетто 18'!AK27+25</f>
        <v>14293</v>
      </c>
      <c r="AL6" s="197">
        <f>'нетто 18'!AL27+25</f>
        <v>20730</v>
      </c>
      <c r="AM6" s="197">
        <f>'нетто 18'!AM27+25</f>
        <v>22780</v>
      </c>
      <c r="AN6" s="197">
        <f>'нетто 18'!AN27+25</f>
        <v>30570</v>
      </c>
      <c r="AO6" s="197">
        <f>'нетто 18'!AO27+25</f>
        <v>30570</v>
      </c>
      <c r="AP6" s="197">
        <f>'нетто 18'!AP27+25</f>
        <v>33440</v>
      </c>
      <c r="AQ6" s="197">
        <f>'нетто 18'!AQ27+25</f>
        <v>24830</v>
      </c>
      <c r="AR6" s="197">
        <f>'нетто 18'!AR27+25</f>
        <v>22780</v>
      </c>
      <c r="AS6" s="197">
        <f>'нетто 18'!AS27+25</f>
        <v>18024</v>
      </c>
      <c r="AT6" s="197">
        <f>'нетто 18'!AT27+25</f>
        <v>16384</v>
      </c>
      <c r="AU6" s="197">
        <f>'нетто 18'!AU27+25</f>
        <v>19664</v>
      </c>
      <c r="AV6" s="197">
        <f>'нетто 18'!AV27+25</f>
        <v>21304</v>
      </c>
      <c r="AW6" s="197">
        <f>'нетто 18'!AW27+25</f>
        <v>20484</v>
      </c>
      <c r="AX6" s="197">
        <f>'нетто 18'!AX27+25</f>
        <v>22124</v>
      </c>
      <c r="AY6" s="197">
        <f>'нетто 18'!AY27+25</f>
        <v>25404</v>
      </c>
      <c r="AZ6" s="197">
        <f>'нетто 18'!AZ27+25</f>
        <v>23764</v>
      </c>
      <c r="BA6" s="197">
        <f>'нетто 18'!BA27+25</f>
        <v>20484</v>
      </c>
      <c r="BB6" s="197">
        <f>'нетто 18'!BB27+25</f>
        <v>19254</v>
      </c>
      <c r="BC6" s="197">
        <f>'нетто 18'!BC27+25</f>
        <v>18024</v>
      </c>
      <c r="BD6" s="197">
        <f>'нетто 18'!BD27+25</f>
        <v>19254</v>
      </c>
      <c r="BE6" s="197">
        <f>'нетто 18'!BE27+25</f>
        <v>15154</v>
      </c>
      <c r="BF6" s="197">
        <f>'нетто 18'!BF27+25</f>
        <v>13924</v>
      </c>
    </row>
    <row r="7" spans="1:58" s="50" customFormat="1" x14ac:dyDescent="0.2">
      <c r="A7" s="88">
        <v>2</v>
      </c>
      <c r="B7" s="197">
        <f>'нетто 18'!B28+25</f>
        <v>13473</v>
      </c>
      <c r="C7" s="197">
        <f>'нетто 18'!C28+25</f>
        <v>10357</v>
      </c>
      <c r="D7" s="197">
        <f>'нетто 18'!D28+25</f>
        <v>14457</v>
      </c>
      <c r="E7" s="197">
        <f>'нетто 18'!E28+25</f>
        <v>11505</v>
      </c>
      <c r="F7" s="197">
        <f>'нетто 18'!F28+25</f>
        <v>14457</v>
      </c>
      <c r="G7" s="197">
        <f>'нетто 18'!G28+25</f>
        <v>15277</v>
      </c>
      <c r="H7" s="197">
        <f>'нетто 18'!H28+25</f>
        <v>10357</v>
      </c>
      <c r="I7" s="197">
        <f>'нетто 18'!I28+25</f>
        <v>10849</v>
      </c>
      <c r="J7" s="197">
        <f>'нетто 18'!J28+25</f>
        <v>11997</v>
      </c>
      <c r="K7" s="197">
        <f>'нетто 18'!K28+25</f>
        <v>10849</v>
      </c>
      <c r="L7" s="197">
        <f>'нетто 18'!L28+25</f>
        <v>10849</v>
      </c>
      <c r="M7" s="197">
        <f>'нетто 18'!M28+25</f>
        <v>9865</v>
      </c>
      <c r="N7" s="197">
        <f>'нетто 18'!N28+25</f>
        <v>9865</v>
      </c>
      <c r="O7" s="197">
        <f>'нетто 18'!O28+25</f>
        <v>9865</v>
      </c>
      <c r="P7" s="197">
        <f>'нетто 18'!P28+25</f>
        <v>9865</v>
      </c>
      <c r="Q7" s="197">
        <f>'нетто 18'!Q28+25</f>
        <v>11423</v>
      </c>
      <c r="R7" s="197">
        <f>'нетто 18'!R28+25</f>
        <v>10849</v>
      </c>
      <c r="S7" s="197">
        <f>'нетто 18'!S28+25</f>
        <v>10849</v>
      </c>
      <c r="T7" s="197">
        <f>'нетто 18'!T28+25</f>
        <v>11423</v>
      </c>
      <c r="U7" s="197">
        <f>'нетто 18'!U28+25</f>
        <v>9291</v>
      </c>
      <c r="V7" s="197">
        <f>'нетто 18'!V28+25</f>
        <v>8717</v>
      </c>
      <c r="W7" s="197">
        <f>'нетто 18'!W28+25</f>
        <v>9291</v>
      </c>
      <c r="X7" s="197">
        <f>'нетто 18'!X28+25</f>
        <v>8717</v>
      </c>
      <c r="Y7" s="197">
        <f>'нетто 18'!Y28+25</f>
        <v>9291</v>
      </c>
      <c r="Z7" s="197">
        <f>'нетто 18'!Z28+25</f>
        <v>8717</v>
      </c>
      <c r="AA7" s="197">
        <f>'нетто 18'!AA28+25</f>
        <v>9291</v>
      </c>
      <c r="AB7" s="197">
        <f>'нетто 18'!AB28+25</f>
        <v>8717</v>
      </c>
      <c r="AC7" s="197">
        <f>'нетто 18'!AC28+25</f>
        <v>9291</v>
      </c>
      <c r="AD7" s="197">
        <f>'нетто 18'!AD28+25</f>
        <v>8717</v>
      </c>
      <c r="AE7" s="197">
        <f>'нетто 18'!AE28+25</f>
        <v>9291</v>
      </c>
      <c r="AF7" s="197">
        <f>'нетто 18'!AF28+25</f>
        <v>10029</v>
      </c>
      <c r="AG7" s="197">
        <f>'нетто 18'!AG28+25</f>
        <v>9291</v>
      </c>
      <c r="AH7" s="197">
        <f>'нетто 18'!AH28+25</f>
        <v>10439</v>
      </c>
      <c r="AI7" s="197">
        <f>'нетто 18'!AI28+25</f>
        <v>11751</v>
      </c>
      <c r="AJ7" s="197">
        <f>'нетто 18'!AJ28+25</f>
        <v>10439</v>
      </c>
      <c r="AK7" s="197">
        <f>'нетто 18'!AK28+25</f>
        <v>15687</v>
      </c>
      <c r="AL7" s="197">
        <f>'нетто 18'!AL28+25</f>
        <v>22575</v>
      </c>
      <c r="AM7" s="197">
        <f>'нетто 18'!AM28+25</f>
        <v>24625</v>
      </c>
      <c r="AN7" s="197">
        <f>'нетто 18'!AN28+25</f>
        <v>32415</v>
      </c>
      <c r="AO7" s="197">
        <f>'нетто 18'!AO28+25</f>
        <v>32415</v>
      </c>
      <c r="AP7" s="197">
        <f>'нетто 18'!AP28+25</f>
        <v>35285</v>
      </c>
      <c r="AQ7" s="197">
        <f>'нетто 18'!AQ28+25</f>
        <v>26675</v>
      </c>
      <c r="AR7" s="197">
        <f>'нетто 18'!AR28+25</f>
        <v>24625</v>
      </c>
      <c r="AS7" s="197">
        <f>'нетто 18'!AS28+25</f>
        <v>19623</v>
      </c>
      <c r="AT7" s="197">
        <f>'нетто 18'!AT28+25</f>
        <v>17983</v>
      </c>
      <c r="AU7" s="197">
        <f>'нетто 18'!AU28+25</f>
        <v>21263</v>
      </c>
      <c r="AV7" s="197">
        <f>'нетто 18'!AV28+25</f>
        <v>22903</v>
      </c>
      <c r="AW7" s="197">
        <f>'нетто 18'!AW28+25</f>
        <v>22083</v>
      </c>
      <c r="AX7" s="197">
        <f>'нетто 18'!AX28+25</f>
        <v>23723</v>
      </c>
      <c r="AY7" s="197">
        <f>'нетто 18'!AY28+25</f>
        <v>27003</v>
      </c>
      <c r="AZ7" s="197">
        <f>'нетто 18'!AZ28+25</f>
        <v>25363</v>
      </c>
      <c r="BA7" s="197">
        <f>'нетто 18'!BA28+25</f>
        <v>22083</v>
      </c>
      <c r="BB7" s="197">
        <f>'нетто 18'!BB28+25</f>
        <v>20853</v>
      </c>
      <c r="BC7" s="197">
        <f>'нетто 18'!BC28+25</f>
        <v>19623</v>
      </c>
      <c r="BD7" s="197">
        <f>'нетто 18'!BD28+25</f>
        <v>20853</v>
      </c>
      <c r="BE7" s="197">
        <f>'нетто 18'!BE28+25</f>
        <v>16753</v>
      </c>
      <c r="BF7" s="197">
        <f>'нетто 18'!BF28+25</f>
        <v>15523</v>
      </c>
    </row>
    <row r="8" spans="1:58" s="50" customFormat="1" x14ac:dyDescent="0.2">
      <c r="A8" s="42" t="s">
        <v>234</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row>
    <row r="9" spans="1:58" s="50" customFormat="1" x14ac:dyDescent="0.2">
      <c r="A9" s="180">
        <v>1</v>
      </c>
      <c r="B9" s="197">
        <f>'нетто 18'!B30+25</f>
        <v>13719</v>
      </c>
      <c r="C9" s="197">
        <f>'нетто 18'!C30+25</f>
        <v>10603</v>
      </c>
      <c r="D9" s="197">
        <f>'нетто 18'!D30+25</f>
        <v>14703</v>
      </c>
      <c r="E9" s="197">
        <f>'нетто 18'!E30+25</f>
        <v>11751</v>
      </c>
      <c r="F9" s="197">
        <f>'нетто 18'!F30+25</f>
        <v>14703</v>
      </c>
      <c r="G9" s="197">
        <f>'нетто 18'!G30+25</f>
        <v>15523</v>
      </c>
      <c r="H9" s="197">
        <f>'нетто 18'!H30+25</f>
        <v>10603</v>
      </c>
      <c r="I9" s="197">
        <f>'нетто 18'!I30+25</f>
        <v>10275</v>
      </c>
      <c r="J9" s="197">
        <f>'нетто 18'!J30+25</f>
        <v>11423</v>
      </c>
      <c r="K9" s="197">
        <f>'нетто 18'!K30+25</f>
        <v>10275</v>
      </c>
      <c r="L9" s="197">
        <f>'нетто 18'!L30+25</f>
        <v>10275</v>
      </c>
      <c r="M9" s="197">
        <f>'нетто 18'!M30+25</f>
        <v>9291</v>
      </c>
      <c r="N9" s="197">
        <f>'нетто 18'!N30+25</f>
        <v>9291</v>
      </c>
      <c r="O9" s="197">
        <f>'нетто 18'!O30+25</f>
        <v>9291</v>
      </c>
      <c r="P9" s="197">
        <f>'нетто 18'!P30+25</f>
        <v>9291</v>
      </c>
      <c r="Q9" s="197">
        <f>'нетто 18'!Q30+25</f>
        <v>10849</v>
      </c>
      <c r="R9" s="197">
        <f>'нетто 18'!R30+25</f>
        <v>10275</v>
      </c>
      <c r="S9" s="197">
        <f>'нетто 18'!S30+25</f>
        <v>10275</v>
      </c>
      <c r="T9" s="197">
        <f>'нетто 18'!T30+25</f>
        <v>10849</v>
      </c>
      <c r="U9" s="197">
        <f>'нетто 18'!U30+25</f>
        <v>8717</v>
      </c>
      <c r="V9" s="197">
        <f>'нетто 18'!V30+25</f>
        <v>8143</v>
      </c>
      <c r="W9" s="197">
        <f>'нетто 18'!W30+25</f>
        <v>8717</v>
      </c>
      <c r="X9" s="197">
        <f>'нетто 18'!X30+25</f>
        <v>8143</v>
      </c>
      <c r="Y9" s="197">
        <f>'нетто 18'!Y30+25</f>
        <v>8717</v>
      </c>
      <c r="Z9" s="197">
        <f>'нетто 18'!Z30+25</f>
        <v>8143</v>
      </c>
      <c r="AA9" s="197">
        <f>'нетто 18'!AA30+25</f>
        <v>8717</v>
      </c>
      <c r="AB9" s="197">
        <f>'нетто 18'!AB30+25</f>
        <v>8143</v>
      </c>
      <c r="AC9" s="197">
        <f>'нетто 18'!AC30+25</f>
        <v>8717</v>
      </c>
      <c r="AD9" s="197">
        <f>'нетто 18'!AD30+25</f>
        <v>8143</v>
      </c>
      <c r="AE9" s="197">
        <f>'нетто 18'!AE30+25</f>
        <v>8717</v>
      </c>
      <c r="AF9" s="197">
        <f>'нетто 18'!AF30+25</f>
        <v>9455</v>
      </c>
      <c r="AG9" s="197">
        <f>'нетто 18'!AG30+25</f>
        <v>8717</v>
      </c>
      <c r="AH9" s="197">
        <f>'нетто 18'!AH30+25</f>
        <v>9865</v>
      </c>
      <c r="AI9" s="197">
        <f>'нетто 18'!AI30+25</f>
        <v>11177</v>
      </c>
      <c r="AJ9" s="197">
        <f>'нетто 18'!AJ30+25</f>
        <v>9865</v>
      </c>
      <c r="AK9" s="197">
        <f>'нетто 18'!AK30+25</f>
        <v>15113</v>
      </c>
      <c r="AL9" s="197">
        <f>'нетто 18'!AL30+25</f>
        <v>22370</v>
      </c>
      <c r="AM9" s="197">
        <f>'нетто 18'!AM30+25</f>
        <v>24420</v>
      </c>
      <c r="AN9" s="197">
        <f>'нетто 18'!AN30+25</f>
        <v>32210</v>
      </c>
      <c r="AO9" s="197">
        <f>'нетто 18'!AO30+25</f>
        <v>32210</v>
      </c>
      <c r="AP9" s="197">
        <f>'нетто 18'!AP30+25</f>
        <v>35080</v>
      </c>
      <c r="AQ9" s="197">
        <f>'нетто 18'!AQ30+25</f>
        <v>26470</v>
      </c>
      <c r="AR9" s="197">
        <f>'нетто 18'!AR30+25</f>
        <v>24420</v>
      </c>
      <c r="AS9" s="197">
        <f>'нетто 18'!AS30+25</f>
        <v>19664</v>
      </c>
      <c r="AT9" s="197">
        <f>'нетто 18'!AT30+25</f>
        <v>18024</v>
      </c>
      <c r="AU9" s="197">
        <f>'нетто 18'!AU30+25</f>
        <v>21304</v>
      </c>
      <c r="AV9" s="197">
        <f>'нетто 18'!AV30+25</f>
        <v>22944</v>
      </c>
      <c r="AW9" s="197">
        <f>'нетто 18'!AW30+25</f>
        <v>22124</v>
      </c>
      <c r="AX9" s="197">
        <f>'нетто 18'!AX30+25</f>
        <v>23764</v>
      </c>
      <c r="AY9" s="197">
        <f>'нетто 18'!AY30+25</f>
        <v>27044</v>
      </c>
      <c r="AZ9" s="197">
        <f>'нетто 18'!AZ30+25</f>
        <v>25404</v>
      </c>
      <c r="BA9" s="197">
        <f>'нетто 18'!BA30+25</f>
        <v>22124</v>
      </c>
      <c r="BB9" s="197">
        <f>'нетто 18'!BB30+25</f>
        <v>20894</v>
      </c>
      <c r="BC9" s="197">
        <f>'нетто 18'!BC30+25</f>
        <v>19664</v>
      </c>
      <c r="BD9" s="197">
        <f>'нетто 18'!BD30+25</f>
        <v>20894</v>
      </c>
      <c r="BE9" s="197">
        <f>'нетто 18'!BE30+25</f>
        <v>16794</v>
      </c>
      <c r="BF9" s="197">
        <f>'нетто 18'!BF30+25</f>
        <v>15564</v>
      </c>
    </row>
    <row r="10" spans="1:58" s="50" customFormat="1" x14ac:dyDescent="0.2">
      <c r="A10" s="180">
        <v>2</v>
      </c>
      <c r="B10" s="197">
        <f>'нетто 18'!B31+25</f>
        <v>15113</v>
      </c>
      <c r="C10" s="197">
        <f>'нетто 18'!C31+25</f>
        <v>11997</v>
      </c>
      <c r="D10" s="197">
        <f>'нетто 18'!D31+25</f>
        <v>16097</v>
      </c>
      <c r="E10" s="197">
        <f>'нетто 18'!E31+25</f>
        <v>13145</v>
      </c>
      <c r="F10" s="197">
        <f>'нетто 18'!F31+25</f>
        <v>16097</v>
      </c>
      <c r="G10" s="197">
        <f>'нетто 18'!G31+25</f>
        <v>16917</v>
      </c>
      <c r="H10" s="197">
        <f>'нетто 18'!H31+25</f>
        <v>11997</v>
      </c>
      <c r="I10" s="197">
        <f>'нетто 18'!I31+25</f>
        <v>11669</v>
      </c>
      <c r="J10" s="197">
        <f>'нетто 18'!J31+25</f>
        <v>12817</v>
      </c>
      <c r="K10" s="197">
        <f>'нетто 18'!K31+25</f>
        <v>11669</v>
      </c>
      <c r="L10" s="197">
        <f>'нетто 18'!L31+25</f>
        <v>11669</v>
      </c>
      <c r="M10" s="197">
        <f>'нетто 18'!M31+25</f>
        <v>10685</v>
      </c>
      <c r="N10" s="197">
        <f>'нетто 18'!N31+25</f>
        <v>10685</v>
      </c>
      <c r="O10" s="197">
        <f>'нетто 18'!O31+25</f>
        <v>10685</v>
      </c>
      <c r="P10" s="197">
        <f>'нетто 18'!P31+25</f>
        <v>10685</v>
      </c>
      <c r="Q10" s="197">
        <f>'нетто 18'!Q31+25</f>
        <v>12243</v>
      </c>
      <c r="R10" s="197">
        <f>'нетто 18'!R31+25</f>
        <v>11669</v>
      </c>
      <c r="S10" s="197">
        <f>'нетто 18'!S31+25</f>
        <v>11669</v>
      </c>
      <c r="T10" s="197">
        <f>'нетто 18'!T31+25</f>
        <v>12243</v>
      </c>
      <c r="U10" s="197">
        <f>'нетто 18'!U31+25</f>
        <v>10111</v>
      </c>
      <c r="V10" s="197">
        <f>'нетто 18'!V31+25</f>
        <v>9537</v>
      </c>
      <c r="W10" s="197">
        <f>'нетто 18'!W31+25</f>
        <v>10111</v>
      </c>
      <c r="X10" s="197">
        <f>'нетто 18'!X31+25</f>
        <v>9537</v>
      </c>
      <c r="Y10" s="197">
        <f>'нетто 18'!Y31+25</f>
        <v>10111</v>
      </c>
      <c r="Z10" s="197">
        <f>'нетто 18'!Z31+25</f>
        <v>9537</v>
      </c>
      <c r="AA10" s="197">
        <f>'нетто 18'!AA31+25</f>
        <v>10111</v>
      </c>
      <c r="AB10" s="197">
        <f>'нетто 18'!AB31+25</f>
        <v>9537</v>
      </c>
      <c r="AC10" s="197">
        <f>'нетто 18'!AC31+25</f>
        <v>10111</v>
      </c>
      <c r="AD10" s="197">
        <f>'нетто 18'!AD31+25</f>
        <v>9537</v>
      </c>
      <c r="AE10" s="197">
        <f>'нетто 18'!AE31+25</f>
        <v>10111</v>
      </c>
      <c r="AF10" s="197">
        <f>'нетто 18'!AF31+25</f>
        <v>10849</v>
      </c>
      <c r="AG10" s="197">
        <f>'нетто 18'!AG31+25</f>
        <v>10111</v>
      </c>
      <c r="AH10" s="197">
        <f>'нетто 18'!AH31+25</f>
        <v>11259</v>
      </c>
      <c r="AI10" s="197">
        <f>'нетто 18'!AI31+25</f>
        <v>12571</v>
      </c>
      <c r="AJ10" s="197">
        <f>'нетто 18'!AJ31+25</f>
        <v>11259</v>
      </c>
      <c r="AK10" s="197">
        <f>'нетто 18'!AK31+25</f>
        <v>16507</v>
      </c>
      <c r="AL10" s="197">
        <f>'нетто 18'!AL31+25</f>
        <v>24215</v>
      </c>
      <c r="AM10" s="197">
        <f>'нетто 18'!AM31+25</f>
        <v>26265</v>
      </c>
      <c r="AN10" s="197">
        <f>'нетто 18'!AN31+25</f>
        <v>34055</v>
      </c>
      <c r="AO10" s="197">
        <f>'нетто 18'!AO31+25</f>
        <v>34055</v>
      </c>
      <c r="AP10" s="197">
        <f>'нетто 18'!AP31+25</f>
        <v>36925</v>
      </c>
      <c r="AQ10" s="197">
        <f>'нетто 18'!AQ31+25</f>
        <v>28315</v>
      </c>
      <c r="AR10" s="197">
        <f>'нетто 18'!AR31+25</f>
        <v>26265</v>
      </c>
      <c r="AS10" s="197">
        <f>'нетто 18'!AS31+25</f>
        <v>21263</v>
      </c>
      <c r="AT10" s="197">
        <f>'нетто 18'!AT31+25</f>
        <v>19623</v>
      </c>
      <c r="AU10" s="197">
        <f>'нетто 18'!AU31+25</f>
        <v>22903</v>
      </c>
      <c r="AV10" s="197">
        <f>'нетто 18'!AV31+25</f>
        <v>24543</v>
      </c>
      <c r="AW10" s="197">
        <f>'нетто 18'!AW31+25</f>
        <v>23723</v>
      </c>
      <c r="AX10" s="197">
        <f>'нетто 18'!AX31+25</f>
        <v>25363</v>
      </c>
      <c r="AY10" s="197">
        <f>'нетто 18'!AY31+25</f>
        <v>28643</v>
      </c>
      <c r="AZ10" s="197">
        <f>'нетто 18'!AZ31+25</f>
        <v>27003</v>
      </c>
      <c r="BA10" s="197">
        <f>'нетто 18'!BA31+25</f>
        <v>23723</v>
      </c>
      <c r="BB10" s="197">
        <f>'нетто 18'!BB31+25</f>
        <v>22493</v>
      </c>
      <c r="BC10" s="197">
        <f>'нетто 18'!BC31+25</f>
        <v>21263</v>
      </c>
      <c r="BD10" s="197">
        <f>'нетто 18'!BD31+25</f>
        <v>22493</v>
      </c>
      <c r="BE10" s="197">
        <f>'нетто 18'!BE31+25</f>
        <v>18393</v>
      </c>
      <c r="BF10" s="197">
        <f>'нетто 18'!BF31+25</f>
        <v>17163</v>
      </c>
    </row>
    <row r="11" spans="1:58" s="50" customFormat="1" x14ac:dyDescent="0.2">
      <c r="A11" s="42" t="s">
        <v>84</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row>
    <row r="12" spans="1:58" s="50" customFormat="1" x14ac:dyDescent="0.2">
      <c r="A12" s="88">
        <f>A6</f>
        <v>1</v>
      </c>
      <c r="B12" s="197">
        <f>'нетто 18'!B33+25</f>
        <v>14539</v>
      </c>
      <c r="C12" s="197">
        <f>'нетто 18'!C33+25</f>
        <v>11423</v>
      </c>
      <c r="D12" s="197">
        <f>'нетто 18'!D33+25</f>
        <v>15523</v>
      </c>
      <c r="E12" s="197">
        <f>'нетто 18'!E33+25</f>
        <v>12571</v>
      </c>
      <c r="F12" s="197">
        <f>'нетто 18'!F33+25</f>
        <v>15523</v>
      </c>
      <c r="G12" s="197">
        <f>'нетто 18'!G33+25</f>
        <v>16343</v>
      </c>
      <c r="H12" s="197">
        <f>'нетто 18'!H33+25</f>
        <v>11423</v>
      </c>
      <c r="I12" s="197">
        <f>'нетто 18'!I33+25</f>
        <v>11095</v>
      </c>
      <c r="J12" s="197">
        <f>'нетто 18'!J33+25</f>
        <v>12243</v>
      </c>
      <c r="K12" s="197">
        <f>'нетто 18'!K33+25</f>
        <v>11095</v>
      </c>
      <c r="L12" s="197">
        <f>'нетто 18'!L33+25</f>
        <v>11095</v>
      </c>
      <c r="M12" s="197">
        <f>'нетто 18'!M33+25</f>
        <v>10111</v>
      </c>
      <c r="N12" s="197">
        <f>'нетто 18'!N33+25</f>
        <v>10111</v>
      </c>
      <c r="O12" s="197">
        <f>'нетто 18'!O33+25</f>
        <v>10111</v>
      </c>
      <c r="P12" s="197">
        <f>'нетто 18'!P33+25</f>
        <v>10111</v>
      </c>
      <c r="Q12" s="197">
        <f>'нетто 18'!Q33+25</f>
        <v>11669</v>
      </c>
      <c r="R12" s="197">
        <f>'нетто 18'!R33+25</f>
        <v>11095</v>
      </c>
      <c r="S12" s="197">
        <f>'нетто 18'!S33+25</f>
        <v>11095</v>
      </c>
      <c r="T12" s="197">
        <f>'нетто 18'!T33+25</f>
        <v>11669</v>
      </c>
      <c r="U12" s="197">
        <f>'нетто 18'!U33+25</f>
        <v>9537</v>
      </c>
      <c r="V12" s="197">
        <f>'нетто 18'!V33+25</f>
        <v>8963</v>
      </c>
      <c r="W12" s="197">
        <f>'нетто 18'!W33+25</f>
        <v>9537</v>
      </c>
      <c r="X12" s="197">
        <f>'нетто 18'!X33+25</f>
        <v>8963</v>
      </c>
      <c r="Y12" s="197">
        <f>'нетто 18'!Y33+25</f>
        <v>9537</v>
      </c>
      <c r="Z12" s="197">
        <f>'нетто 18'!Z33+25</f>
        <v>8963</v>
      </c>
      <c r="AA12" s="197">
        <f>'нетто 18'!AA33+25</f>
        <v>9537</v>
      </c>
      <c r="AB12" s="197">
        <f>'нетто 18'!AB33+25</f>
        <v>8963</v>
      </c>
      <c r="AC12" s="197">
        <f>'нетто 18'!AC33+25</f>
        <v>9537</v>
      </c>
      <c r="AD12" s="197">
        <f>'нетто 18'!AD33+25</f>
        <v>8963</v>
      </c>
      <c r="AE12" s="197">
        <f>'нетто 18'!AE33+25</f>
        <v>9537</v>
      </c>
      <c r="AF12" s="197">
        <f>'нетто 18'!AF33+25</f>
        <v>10275</v>
      </c>
      <c r="AG12" s="197">
        <f>'нетто 18'!AG33+25</f>
        <v>9537</v>
      </c>
      <c r="AH12" s="197">
        <f>'нетто 18'!AH33+25</f>
        <v>10685</v>
      </c>
      <c r="AI12" s="197">
        <f>'нетто 18'!AI33+25</f>
        <v>11997</v>
      </c>
      <c r="AJ12" s="197">
        <f>'нетто 18'!AJ33+25</f>
        <v>10685</v>
      </c>
      <c r="AK12" s="197">
        <f>'нетто 18'!AK33+25</f>
        <v>15933</v>
      </c>
      <c r="AL12" s="197">
        <f>'нетто 18'!AL33+25</f>
        <v>23190</v>
      </c>
      <c r="AM12" s="197">
        <f>'нетто 18'!AM33+25</f>
        <v>25240</v>
      </c>
      <c r="AN12" s="197">
        <f>'нетто 18'!AN33+25</f>
        <v>33030</v>
      </c>
      <c r="AO12" s="197">
        <f>'нетто 18'!AO33+25</f>
        <v>33030</v>
      </c>
      <c r="AP12" s="197">
        <f>'нетто 18'!AP33+25</f>
        <v>35900</v>
      </c>
      <c r="AQ12" s="197">
        <f>'нетто 18'!AQ33+25</f>
        <v>27290</v>
      </c>
      <c r="AR12" s="197">
        <f>'нетто 18'!AR33+25</f>
        <v>25240</v>
      </c>
      <c r="AS12" s="197">
        <f>'нетто 18'!AS33+25</f>
        <v>20484</v>
      </c>
      <c r="AT12" s="197">
        <f>'нетто 18'!AT33+25</f>
        <v>18844</v>
      </c>
      <c r="AU12" s="197">
        <f>'нетто 18'!AU33+25</f>
        <v>22124</v>
      </c>
      <c r="AV12" s="197">
        <f>'нетто 18'!AV33+25</f>
        <v>23764</v>
      </c>
      <c r="AW12" s="197">
        <f>'нетто 18'!AW33+25</f>
        <v>22944</v>
      </c>
      <c r="AX12" s="197">
        <f>'нетто 18'!AX33+25</f>
        <v>24584</v>
      </c>
      <c r="AY12" s="197">
        <f>'нетто 18'!AY33+25</f>
        <v>27864</v>
      </c>
      <c r="AZ12" s="197">
        <f>'нетто 18'!AZ33+25</f>
        <v>26224</v>
      </c>
      <c r="BA12" s="197">
        <f>'нетто 18'!BA33+25</f>
        <v>22944</v>
      </c>
      <c r="BB12" s="197">
        <f>'нетто 18'!BB33+25</f>
        <v>21714</v>
      </c>
      <c r="BC12" s="197">
        <f>'нетто 18'!BC33+25</f>
        <v>20484</v>
      </c>
      <c r="BD12" s="197">
        <f>'нетто 18'!BD33+25</f>
        <v>21714</v>
      </c>
      <c r="BE12" s="197">
        <f>'нетто 18'!BE33+25</f>
        <v>17614</v>
      </c>
      <c r="BF12" s="197">
        <f>'нетто 18'!BF33+25</f>
        <v>16384</v>
      </c>
    </row>
    <row r="13" spans="1:58" s="50" customFormat="1" x14ac:dyDescent="0.2">
      <c r="A13" s="88">
        <f>A7</f>
        <v>2</v>
      </c>
      <c r="B13" s="197">
        <f>'нетто 18'!B34+25</f>
        <v>15933</v>
      </c>
      <c r="C13" s="197">
        <f>'нетто 18'!C34+25</f>
        <v>12817</v>
      </c>
      <c r="D13" s="197">
        <f>'нетто 18'!D34+25</f>
        <v>16917</v>
      </c>
      <c r="E13" s="197">
        <f>'нетто 18'!E34+25</f>
        <v>13965</v>
      </c>
      <c r="F13" s="197">
        <f>'нетто 18'!F34+25</f>
        <v>16917</v>
      </c>
      <c r="G13" s="197">
        <f>'нетто 18'!G34+25</f>
        <v>17737</v>
      </c>
      <c r="H13" s="197">
        <f>'нетто 18'!H34+25</f>
        <v>12817</v>
      </c>
      <c r="I13" s="197">
        <f>'нетто 18'!I34+25</f>
        <v>12489</v>
      </c>
      <c r="J13" s="197">
        <f>'нетто 18'!J34+25</f>
        <v>13637</v>
      </c>
      <c r="K13" s="197">
        <f>'нетто 18'!K34+25</f>
        <v>12489</v>
      </c>
      <c r="L13" s="197">
        <f>'нетто 18'!L34+25</f>
        <v>12489</v>
      </c>
      <c r="M13" s="197">
        <f>'нетто 18'!M34+25</f>
        <v>11505</v>
      </c>
      <c r="N13" s="197">
        <f>'нетто 18'!N34+25</f>
        <v>11505</v>
      </c>
      <c r="O13" s="197">
        <f>'нетто 18'!O34+25</f>
        <v>11505</v>
      </c>
      <c r="P13" s="197">
        <f>'нетто 18'!P34+25</f>
        <v>11505</v>
      </c>
      <c r="Q13" s="197">
        <f>'нетто 18'!Q34+25</f>
        <v>13063</v>
      </c>
      <c r="R13" s="197">
        <f>'нетто 18'!R34+25</f>
        <v>12489</v>
      </c>
      <c r="S13" s="197">
        <f>'нетто 18'!S34+25</f>
        <v>12489</v>
      </c>
      <c r="T13" s="197">
        <f>'нетто 18'!T34+25</f>
        <v>13063</v>
      </c>
      <c r="U13" s="197">
        <f>'нетто 18'!U34+25</f>
        <v>10931</v>
      </c>
      <c r="V13" s="197">
        <f>'нетто 18'!V34+25</f>
        <v>10357</v>
      </c>
      <c r="W13" s="197">
        <f>'нетто 18'!W34+25</f>
        <v>10931</v>
      </c>
      <c r="X13" s="197">
        <f>'нетто 18'!X34+25</f>
        <v>10357</v>
      </c>
      <c r="Y13" s="197">
        <f>'нетто 18'!Y34+25</f>
        <v>10931</v>
      </c>
      <c r="Z13" s="197">
        <f>'нетто 18'!Z34+25</f>
        <v>10357</v>
      </c>
      <c r="AA13" s="197">
        <f>'нетто 18'!AA34+25</f>
        <v>10931</v>
      </c>
      <c r="AB13" s="197">
        <f>'нетто 18'!AB34+25</f>
        <v>10357</v>
      </c>
      <c r="AC13" s="197">
        <f>'нетто 18'!AC34+25</f>
        <v>10931</v>
      </c>
      <c r="AD13" s="197">
        <f>'нетто 18'!AD34+25</f>
        <v>10357</v>
      </c>
      <c r="AE13" s="197">
        <f>'нетто 18'!AE34+25</f>
        <v>10931</v>
      </c>
      <c r="AF13" s="197">
        <f>'нетто 18'!AF34+25</f>
        <v>11669</v>
      </c>
      <c r="AG13" s="197">
        <f>'нетто 18'!AG34+25</f>
        <v>10931</v>
      </c>
      <c r="AH13" s="197">
        <f>'нетто 18'!AH34+25</f>
        <v>12079</v>
      </c>
      <c r="AI13" s="197">
        <f>'нетто 18'!AI34+25</f>
        <v>13391</v>
      </c>
      <c r="AJ13" s="197">
        <f>'нетто 18'!AJ34+25</f>
        <v>12079</v>
      </c>
      <c r="AK13" s="197">
        <f>'нетто 18'!AK34+25</f>
        <v>17327</v>
      </c>
      <c r="AL13" s="197">
        <f>'нетто 18'!AL34+25</f>
        <v>25035</v>
      </c>
      <c r="AM13" s="197">
        <f>'нетто 18'!AM34+25</f>
        <v>27085</v>
      </c>
      <c r="AN13" s="197">
        <f>'нетто 18'!AN34+25</f>
        <v>34875</v>
      </c>
      <c r="AO13" s="197">
        <f>'нетто 18'!AO34+25</f>
        <v>34875</v>
      </c>
      <c r="AP13" s="197">
        <f>'нетто 18'!AP34+25</f>
        <v>37745</v>
      </c>
      <c r="AQ13" s="197">
        <f>'нетто 18'!AQ34+25</f>
        <v>29135</v>
      </c>
      <c r="AR13" s="197">
        <f>'нетто 18'!AR34+25</f>
        <v>27085</v>
      </c>
      <c r="AS13" s="197">
        <f>'нетто 18'!AS34+25</f>
        <v>22083</v>
      </c>
      <c r="AT13" s="197">
        <f>'нетто 18'!AT34+25</f>
        <v>20443</v>
      </c>
      <c r="AU13" s="197">
        <f>'нетто 18'!AU34+25</f>
        <v>23723</v>
      </c>
      <c r="AV13" s="197">
        <f>'нетто 18'!AV34+25</f>
        <v>25363</v>
      </c>
      <c r="AW13" s="197">
        <f>'нетто 18'!AW34+25</f>
        <v>24543</v>
      </c>
      <c r="AX13" s="197">
        <f>'нетто 18'!AX34+25</f>
        <v>26183</v>
      </c>
      <c r="AY13" s="197">
        <f>'нетто 18'!AY34+25</f>
        <v>29463</v>
      </c>
      <c r="AZ13" s="197">
        <f>'нетто 18'!AZ34+25</f>
        <v>27823</v>
      </c>
      <c r="BA13" s="197">
        <f>'нетто 18'!BA34+25</f>
        <v>24543</v>
      </c>
      <c r="BB13" s="197">
        <f>'нетто 18'!BB34+25</f>
        <v>23313</v>
      </c>
      <c r="BC13" s="197">
        <f>'нетто 18'!BC34+25</f>
        <v>22083</v>
      </c>
      <c r="BD13" s="197">
        <f>'нетто 18'!BD34+25</f>
        <v>23313</v>
      </c>
      <c r="BE13" s="197">
        <f>'нетто 18'!BE34+25</f>
        <v>19213</v>
      </c>
      <c r="BF13" s="197">
        <f>'нетто 18'!BF34+25</f>
        <v>17983</v>
      </c>
    </row>
    <row r="14" spans="1:58" s="50" customFormat="1" x14ac:dyDescent="0.2">
      <c r="A14" s="42" t="s">
        <v>85</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row>
    <row r="15" spans="1:58" s="50" customFormat="1" x14ac:dyDescent="0.2">
      <c r="A15" s="88">
        <f>A6</f>
        <v>1</v>
      </c>
      <c r="B15" s="197">
        <f>'нетто 18'!B36+25</f>
        <v>15933</v>
      </c>
      <c r="C15" s="197">
        <f>'нетто 18'!C36+25</f>
        <v>12817</v>
      </c>
      <c r="D15" s="197">
        <f>'нетто 18'!D36+25</f>
        <v>16917</v>
      </c>
      <c r="E15" s="197">
        <f>'нетто 18'!E36+25</f>
        <v>13965</v>
      </c>
      <c r="F15" s="197">
        <f>'нетто 18'!F36+25</f>
        <v>16917</v>
      </c>
      <c r="G15" s="197">
        <f>'нетто 18'!G36+25</f>
        <v>17737</v>
      </c>
      <c r="H15" s="197">
        <f>'нетто 18'!H36+25</f>
        <v>12817</v>
      </c>
      <c r="I15" s="197">
        <f>'нетто 18'!I36+25</f>
        <v>12489</v>
      </c>
      <c r="J15" s="197">
        <f>'нетто 18'!J36+25</f>
        <v>13637</v>
      </c>
      <c r="K15" s="197">
        <f>'нетто 18'!K36+25</f>
        <v>12489</v>
      </c>
      <c r="L15" s="197">
        <f>'нетто 18'!L36+25</f>
        <v>12489</v>
      </c>
      <c r="M15" s="197">
        <f>'нетто 18'!M36+25</f>
        <v>11505</v>
      </c>
      <c r="N15" s="197">
        <f>'нетто 18'!N36+25</f>
        <v>11505</v>
      </c>
      <c r="O15" s="197">
        <f>'нетто 18'!O36+25</f>
        <v>11505</v>
      </c>
      <c r="P15" s="197">
        <f>'нетто 18'!P36+25</f>
        <v>11505</v>
      </c>
      <c r="Q15" s="197">
        <f>'нетто 18'!Q36+25</f>
        <v>13063</v>
      </c>
      <c r="R15" s="197">
        <f>'нетто 18'!R36+25</f>
        <v>12489</v>
      </c>
      <c r="S15" s="197">
        <f>'нетто 18'!S36+25</f>
        <v>12489</v>
      </c>
      <c r="T15" s="197">
        <f>'нетто 18'!T36+25</f>
        <v>13063</v>
      </c>
      <c r="U15" s="197">
        <f>'нетто 18'!U36+25</f>
        <v>10931</v>
      </c>
      <c r="V15" s="197">
        <f>'нетто 18'!V36+25</f>
        <v>10357</v>
      </c>
      <c r="W15" s="197">
        <f>'нетто 18'!W36+25</f>
        <v>10931</v>
      </c>
      <c r="X15" s="197">
        <f>'нетто 18'!X36+25</f>
        <v>10357</v>
      </c>
      <c r="Y15" s="197">
        <f>'нетто 18'!Y36+25</f>
        <v>10931</v>
      </c>
      <c r="Z15" s="197">
        <f>'нетто 18'!Z36+25</f>
        <v>10357</v>
      </c>
      <c r="AA15" s="197">
        <f>'нетто 18'!AA36+25</f>
        <v>10931</v>
      </c>
      <c r="AB15" s="197">
        <f>'нетто 18'!AB36+25</f>
        <v>10357</v>
      </c>
      <c r="AC15" s="197">
        <f>'нетто 18'!AC36+25</f>
        <v>10931</v>
      </c>
      <c r="AD15" s="197">
        <f>'нетто 18'!AD36+25</f>
        <v>10357</v>
      </c>
      <c r="AE15" s="197">
        <f>'нетто 18'!AE36+25</f>
        <v>10931</v>
      </c>
      <c r="AF15" s="197">
        <f>'нетто 18'!AF36+25</f>
        <v>11669</v>
      </c>
      <c r="AG15" s="197">
        <f>'нетто 18'!AG36+25</f>
        <v>10931</v>
      </c>
      <c r="AH15" s="197">
        <f>'нетто 18'!AH36+25</f>
        <v>12079</v>
      </c>
      <c r="AI15" s="197">
        <f>'нетто 18'!AI36+25</f>
        <v>13391</v>
      </c>
      <c r="AJ15" s="197">
        <f>'нетто 18'!AJ36+25</f>
        <v>12079</v>
      </c>
      <c r="AK15" s="197">
        <f>'нетто 18'!AK36+25</f>
        <v>17327</v>
      </c>
      <c r="AL15" s="197">
        <f>'нетто 18'!AL36+25</f>
        <v>24830</v>
      </c>
      <c r="AM15" s="197">
        <f>'нетто 18'!AM36+25</f>
        <v>26880</v>
      </c>
      <c r="AN15" s="197">
        <f>'нетто 18'!AN36+25</f>
        <v>34670</v>
      </c>
      <c r="AO15" s="197">
        <f>'нетто 18'!AO36+25</f>
        <v>34670</v>
      </c>
      <c r="AP15" s="197">
        <f>'нетто 18'!AP36+25</f>
        <v>37540</v>
      </c>
      <c r="AQ15" s="197">
        <f>'нетто 18'!AQ36+25</f>
        <v>28930</v>
      </c>
      <c r="AR15" s="197">
        <f>'нетто 18'!AR36+25</f>
        <v>26880</v>
      </c>
      <c r="AS15" s="197">
        <f>'нетто 18'!AS36+25</f>
        <v>21714</v>
      </c>
      <c r="AT15" s="197">
        <f>'нетто 18'!AT36+25</f>
        <v>20074</v>
      </c>
      <c r="AU15" s="197">
        <f>'нетто 18'!AU36+25</f>
        <v>23354</v>
      </c>
      <c r="AV15" s="197">
        <f>'нетто 18'!AV36+25</f>
        <v>24994</v>
      </c>
      <c r="AW15" s="197">
        <f>'нетто 18'!AW36+25</f>
        <v>24338</v>
      </c>
      <c r="AX15" s="197">
        <f>'нетто 18'!AX36+25</f>
        <v>25978</v>
      </c>
      <c r="AY15" s="197">
        <f>'нетто 18'!AY36+25</f>
        <v>29258</v>
      </c>
      <c r="AZ15" s="197">
        <f>'нетто 18'!AZ36+25</f>
        <v>27618</v>
      </c>
      <c r="BA15" s="197">
        <f>'нетто 18'!BA36+25</f>
        <v>24338</v>
      </c>
      <c r="BB15" s="197">
        <f>'нетто 18'!BB36+25</f>
        <v>23108</v>
      </c>
      <c r="BC15" s="197">
        <f>'нетто 18'!BC36+25</f>
        <v>21878</v>
      </c>
      <c r="BD15" s="197">
        <f>'нетто 18'!BD36+25</f>
        <v>23108</v>
      </c>
      <c r="BE15" s="197">
        <f>'нетто 18'!BE36+25</f>
        <v>18844</v>
      </c>
      <c r="BF15" s="197">
        <f>'нетто 18'!BF36+25</f>
        <v>17614</v>
      </c>
    </row>
    <row r="16" spans="1:58" s="50" customFormat="1" x14ac:dyDescent="0.2">
      <c r="A16" s="88">
        <f>A7</f>
        <v>2</v>
      </c>
      <c r="B16" s="197">
        <f>'нетто 18'!B37+25</f>
        <v>17327</v>
      </c>
      <c r="C16" s="197">
        <f>'нетто 18'!C37+25</f>
        <v>14211</v>
      </c>
      <c r="D16" s="197">
        <f>'нетто 18'!D37+25</f>
        <v>18311</v>
      </c>
      <c r="E16" s="197">
        <f>'нетто 18'!E37+25</f>
        <v>15359</v>
      </c>
      <c r="F16" s="197">
        <f>'нетто 18'!F37+25</f>
        <v>18311</v>
      </c>
      <c r="G16" s="197">
        <f>'нетто 18'!G37+25</f>
        <v>19131</v>
      </c>
      <c r="H16" s="197">
        <f>'нетто 18'!H37+25</f>
        <v>14211</v>
      </c>
      <c r="I16" s="197">
        <f>'нетто 18'!I37+25</f>
        <v>13883</v>
      </c>
      <c r="J16" s="197">
        <f>'нетто 18'!J37+25</f>
        <v>15031</v>
      </c>
      <c r="K16" s="197">
        <f>'нетто 18'!K37+25</f>
        <v>13883</v>
      </c>
      <c r="L16" s="197">
        <f>'нетто 18'!L37+25</f>
        <v>13883</v>
      </c>
      <c r="M16" s="197">
        <f>'нетто 18'!M37+25</f>
        <v>12899</v>
      </c>
      <c r="N16" s="197">
        <f>'нетто 18'!N37+25</f>
        <v>12899</v>
      </c>
      <c r="O16" s="197">
        <f>'нетто 18'!O37+25</f>
        <v>12899</v>
      </c>
      <c r="P16" s="197">
        <f>'нетто 18'!P37+25</f>
        <v>12899</v>
      </c>
      <c r="Q16" s="197">
        <f>'нетто 18'!Q37+25</f>
        <v>14457</v>
      </c>
      <c r="R16" s="197">
        <f>'нетто 18'!R37+25</f>
        <v>13883</v>
      </c>
      <c r="S16" s="197">
        <f>'нетто 18'!S37+25</f>
        <v>13883</v>
      </c>
      <c r="T16" s="197">
        <f>'нетто 18'!T37+25</f>
        <v>14457</v>
      </c>
      <c r="U16" s="197">
        <f>'нетто 18'!U37+25</f>
        <v>12325</v>
      </c>
      <c r="V16" s="197">
        <f>'нетто 18'!V37+25</f>
        <v>11751</v>
      </c>
      <c r="W16" s="197">
        <f>'нетто 18'!W37+25</f>
        <v>12325</v>
      </c>
      <c r="X16" s="197">
        <f>'нетто 18'!X37+25</f>
        <v>11751</v>
      </c>
      <c r="Y16" s="197">
        <f>'нетто 18'!Y37+25</f>
        <v>12325</v>
      </c>
      <c r="Z16" s="197">
        <f>'нетто 18'!Z37+25</f>
        <v>11751</v>
      </c>
      <c r="AA16" s="197">
        <f>'нетто 18'!AA37+25</f>
        <v>12325</v>
      </c>
      <c r="AB16" s="197">
        <f>'нетто 18'!AB37+25</f>
        <v>11751</v>
      </c>
      <c r="AC16" s="197">
        <f>'нетто 18'!AC37+25</f>
        <v>12325</v>
      </c>
      <c r="AD16" s="197">
        <f>'нетто 18'!AD37+25</f>
        <v>11751</v>
      </c>
      <c r="AE16" s="197">
        <f>'нетто 18'!AE37+25</f>
        <v>12325</v>
      </c>
      <c r="AF16" s="197">
        <f>'нетто 18'!AF37+25</f>
        <v>13063</v>
      </c>
      <c r="AG16" s="197">
        <f>'нетто 18'!AG37+25</f>
        <v>12325</v>
      </c>
      <c r="AH16" s="197">
        <f>'нетто 18'!AH37+25</f>
        <v>13473</v>
      </c>
      <c r="AI16" s="197">
        <f>'нетто 18'!AI37+25</f>
        <v>14785</v>
      </c>
      <c r="AJ16" s="197">
        <f>'нетто 18'!AJ37+25</f>
        <v>13473</v>
      </c>
      <c r="AK16" s="197">
        <f>'нетто 18'!AK37+25</f>
        <v>18721</v>
      </c>
      <c r="AL16" s="197">
        <f>'нетто 18'!AL37+25</f>
        <v>26675</v>
      </c>
      <c r="AM16" s="197">
        <f>'нетто 18'!AM37+25</f>
        <v>28725</v>
      </c>
      <c r="AN16" s="197">
        <f>'нетто 18'!AN37+25</f>
        <v>36515</v>
      </c>
      <c r="AO16" s="197">
        <f>'нетто 18'!AO37+25</f>
        <v>36515</v>
      </c>
      <c r="AP16" s="197">
        <f>'нетто 18'!AP37+25</f>
        <v>39385</v>
      </c>
      <c r="AQ16" s="197">
        <f>'нетто 18'!AQ37+25</f>
        <v>30775</v>
      </c>
      <c r="AR16" s="197">
        <f>'нетто 18'!AR37+25</f>
        <v>28725</v>
      </c>
      <c r="AS16" s="197">
        <f>'нетто 18'!AS37+25</f>
        <v>23313</v>
      </c>
      <c r="AT16" s="197">
        <f>'нетто 18'!AT37+25</f>
        <v>21673</v>
      </c>
      <c r="AU16" s="197">
        <f>'нетто 18'!AU37+25</f>
        <v>24953</v>
      </c>
      <c r="AV16" s="197">
        <f>'нетто 18'!AV37+25</f>
        <v>26593</v>
      </c>
      <c r="AW16" s="197">
        <f>'нетто 18'!AW37+25</f>
        <v>25937</v>
      </c>
      <c r="AX16" s="197">
        <f>'нетто 18'!AX37+25</f>
        <v>27577</v>
      </c>
      <c r="AY16" s="197">
        <f>'нетто 18'!AY37+25</f>
        <v>30857</v>
      </c>
      <c r="AZ16" s="197">
        <f>'нетто 18'!AZ37+25</f>
        <v>29217</v>
      </c>
      <c r="BA16" s="197">
        <f>'нетто 18'!BA37+25</f>
        <v>25937</v>
      </c>
      <c r="BB16" s="197">
        <f>'нетто 18'!BB37+25</f>
        <v>24707</v>
      </c>
      <c r="BC16" s="197">
        <f>'нетто 18'!BC37+25</f>
        <v>23477</v>
      </c>
      <c r="BD16" s="197">
        <f>'нетто 18'!BD37+25</f>
        <v>24707</v>
      </c>
      <c r="BE16" s="197">
        <f>'нетто 18'!BE37+25</f>
        <v>20443</v>
      </c>
      <c r="BF16" s="197">
        <f>'нетто 18'!BF37+25</f>
        <v>19213</v>
      </c>
    </row>
    <row r="17" spans="1:58" s="50" customFormat="1" x14ac:dyDescent="0.2">
      <c r="A17" s="42" t="s">
        <v>86</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row>
    <row r="18" spans="1:58" s="50" customFormat="1" x14ac:dyDescent="0.2">
      <c r="A18" s="88">
        <f>A6</f>
        <v>1</v>
      </c>
      <c r="B18" s="197">
        <f>'нетто 18'!B39+25</f>
        <v>32579</v>
      </c>
      <c r="C18" s="197">
        <f>'нетто 18'!C39+25</f>
        <v>29463</v>
      </c>
      <c r="D18" s="197">
        <f>'нетто 18'!D39+25</f>
        <v>33563</v>
      </c>
      <c r="E18" s="197">
        <f>'нетто 18'!E39+25</f>
        <v>30611</v>
      </c>
      <c r="F18" s="197">
        <f>'нетто 18'!F39+25</f>
        <v>33563</v>
      </c>
      <c r="G18" s="197">
        <f>'нетто 18'!G39+25</f>
        <v>34383</v>
      </c>
      <c r="H18" s="197">
        <f>'нетто 18'!H39+25</f>
        <v>29463</v>
      </c>
      <c r="I18" s="197">
        <f>'нетто 18'!I39+25</f>
        <v>25855</v>
      </c>
      <c r="J18" s="197">
        <f>'нетто 18'!J39+25</f>
        <v>27003</v>
      </c>
      <c r="K18" s="197">
        <f>'нетто 18'!K39+25</f>
        <v>25855</v>
      </c>
      <c r="L18" s="197">
        <f>'нетто 18'!L39+25</f>
        <v>25855</v>
      </c>
      <c r="M18" s="197">
        <f>'нетто 18'!M39+25</f>
        <v>24871</v>
      </c>
      <c r="N18" s="197">
        <f>'нетто 18'!N39+25</f>
        <v>24871</v>
      </c>
      <c r="O18" s="197">
        <f>'нетто 18'!O39+25</f>
        <v>24871</v>
      </c>
      <c r="P18" s="197">
        <f>'нетто 18'!P39+25</f>
        <v>24871</v>
      </c>
      <c r="Q18" s="197">
        <f>'нетто 18'!Q39+25</f>
        <v>26429</v>
      </c>
      <c r="R18" s="197">
        <f>'нетто 18'!R39+25</f>
        <v>25855</v>
      </c>
      <c r="S18" s="197">
        <f>'нетто 18'!S39+25</f>
        <v>25855</v>
      </c>
      <c r="T18" s="197">
        <f>'нетто 18'!T39+25</f>
        <v>26429</v>
      </c>
      <c r="U18" s="197">
        <f>'нетто 18'!U39+25</f>
        <v>24297</v>
      </c>
      <c r="V18" s="197">
        <f>'нетто 18'!V39+25</f>
        <v>23723</v>
      </c>
      <c r="W18" s="197">
        <f>'нетто 18'!W39+25</f>
        <v>24297</v>
      </c>
      <c r="X18" s="197">
        <f>'нетто 18'!X39+25</f>
        <v>23723</v>
      </c>
      <c r="Y18" s="197">
        <f>'нетто 18'!Y39+25</f>
        <v>24297</v>
      </c>
      <c r="Z18" s="197">
        <f>'нетто 18'!Z39+25</f>
        <v>23723</v>
      </c>
      <c r="AA18" s="197">
        <f>'нетто 18'!AA39+25</f>
        <v>24297</v>
      </c>
      <c r="AB18" s="197">
        <f>'нетто 18'!AB39+25</f>
        <v>23723</v>
      </c>
      <c r="AC18" s="197">
        <f>'нетто 18'!AC39+25</f>
        <v>24297</v>
      </c>
      <c r="AD18" s="197">
        <f>'нетто 18'!AD39+25</f>
        <v>23723</v>
      </c>
      <c r="AE18" s="197">
        <f>'нетто 18'!AE39+25</f>
        <v>28397</v>
      </c>
      <c r="AF18" s="197">
        <f>'нетто 18'!AF39+25</f>
        <v>29135</v>
      </c>
      <c r="AG18" s="197">
        <f>'нетто 18'!AG39+25</f>
        <v>28397</v>
      </c>
      <c r="AH18" s="197">
        <f>'нетто 18'!AH39+25</f>
        <v>29545</v>
      </c>
      <c r="AI18" s="197">
        <f>'нетто 18'!AI39+25</f>
        <v>30857</v>
      </c>
      <c r="AJ18" s="197">
        <f>'нетто 18'!AJ39+25</f>
        <v>29545</v>
      </c>
      <c r="AK18" s="197">
        <f>'нетто 18'!AK39+25</f>
        <v>34793</v>
      </c>
      <c r="AL18" s="197">
        <f>'нетто 18'!AL39+25</f>
        <v>41230</v>
      </c>
      <c r="AM18" s="197">
        <f>'нетто 18'!AM39+25</f>
        <v>43280</v>
      </c>
      <c r="AN18" s="197">
        <f>'нетто 18'!AN39+25</f>
        <v>51070</v>
      </c>
      <c r="AO18" s="197">
        <f>'нетто 18'!AO39+25</f>
        <v>51070</v>
      </c>
      <c r="AP18" s="197">
        <f>'нетто 18'!AP39+25</f>
        <v>53940</v>
      </c>
      <c r="AQ18" s="197">
        <f>'нетто 18'!AQ39+25</f>
        <v>45330</v>
      </c>
      <c r="AR18" s="197">
        <f>'нетто 18'!AR39+25</f>
        <v>43280</v>
      </c>
      <c r="AS18" s="197">
        <f>'нетто 18'!AS39+25</f>
        <v>34424</v>
      </c>
      <c r="AT18" s="197">
        <f>'нетто 18'!AT39+25</f>
        <v>32784</v>
      </c>
      <c r="AU18" s="197">
        <f>'нетто 18'!AU39+25</f>
        <v>36064</v>
      </c>
      <c r="AV18" s="197">
        <f>'нетто 18'!AV39+25</f>
        <v>37704</v>
      </c>
      <c r="AW18" s="197">
        <f>'нетто 18'!AW39+25</f>
        <v>40984</v>
      </c>
      <c r="AX18" s="197">
        <f>'нетто 18'!AX39+25</f>
        <v>42624</v>
      </c>
      <c r="AY18" s="197">
        <f>'нетто 18'!AY39+25</f>
        <v>45904</v>
      </c>
      <c r="AZ18" s="197">
        <f>'нетто 18'!AZ39+25</f>
        <v>44264</v>
      </c>
      <c r="BA18" s="197">
        <f>'нетто 18'!BA39+25</f>
        <v>40984</v>
      </c>
      <c r="BB18" s="197">
        <f>'нетто 18'!BB39+25</f>
        <v>39754</v>
      </c>
      <c r="BC18" s="197">
        <f>'нетто 18'!BC39+25</f>
        <v>38524</v>
      </c>
      <c r="BD18" s="197">
        <f>'нетто 18'!BD39+25</f>
        <v>39754</v>
      </c>
      <c r="BE18" s="197">
        <f>'нетто 18'!BE39+25</f>
        <v>31554</v>
      </c>
      <c r="BF18" s="197">
        <f>'нетто 18'!BF39+25</f>
        <v>30324</v>
      </c>
    </row>
    <row r="19" spans="1:58" s="50" customFormat="1" x14ac:dyDescent="0.2">
      <c r="A19" s="88">
        <f>A7</f>
        <v>2</v>
      </c>
      <c r="B19" s="197">
        <f>'нетто 18'!B40+25</f>
        <v>33973</v>
      </c>
      <c r="C19" s="197">
        <f>'нетто 18'!C40+25</f>
        <v>30857</v>
      </c>
      <c r="D19" s="197">
        <f>'нетто 18'!D40+25</f>
        <v>34957</v>
      </c>
      <c r="E19" s="197">
        <f>'нетто 18'!E40+25</f>
        <v>32005</v>
      </c>
      <c r="F19" s="197">
        <f>'нетто 18'!F40+25</f>
        <v>34957</v>
      </c>
      <c r="G19" s="197">
        <f>'нетто 18'!G40+25</f>
        <v>35777</v>
      </c>
      <c r="H19" s="197">
        <f>'нетто 18'!H40+25</f>
        <v>30857</v>
      </c>
      <c r="I19" s="197">
        <f>'нетто 18'!I40+25</f>
        <v>27249</v>
      </c>
      <c r="J19" s="197">
        <f>'нетто 18'!J40+25</f>
        <v>28397</v>
      </c>
      <c r="K19" s="197">
        <f>'нетто 18'!K40+25</f>
        <v>27249</v>
      </c>
      <c r="L19" s="197">
        <f>'нетто 18'!L40+25</f>
        <v>27249</v>
      </c>
      <c r="M19" s="197">
        <f>'нетто 18'!M40+25</f>
        <v>26265</v>
      </c>
      <c r="N19" s="197">
        <f>'нетто 18'!N40+25</f>
        <v>26265</v>
      </c>
      <c r="O19" s="197">
        <f>'нетто 18'!O40+25</f>
        <v>26265</v>
      </c>
      <c r="P19" s="197">
        <f>'нетто 18'!P40+25</f>
        <v>26265</v>
      </c>
      <c r="Q19" s="197">
        <f>'нетто 18'!Q40+25</f>
        <v>27823</v>
      </c>
      <c r="R19" s="197">
        <f>'нетто 18'!R40+25</f>
        <v>27249</v>
      </c>
      <c r="S19" s="197">
        <f>'нетто 18'!S40+25</f>
        <v>27249</v>
      </c>
      <c r="T19" s="197">
        <f>'нетто 18'!T40+25</f>
        <v>27823</v>
      </c>
      <c r="U19" s="197">
        <f>'нетто 18'!U40+25</f>
        <v>25691</v>
      </c>
      <c r="V19" s="197">
        <f>'нетто 18'!V40+25</f>
        <v>25117</v>
      </c>
      <c r="W19" s="197">
        <f>'нетто 18'!W40+25</f>
        <v>25691</v>
      </c>
      <c r="X19" s="197">
        <f>'нетто 18'!X40+25</f>
        <v>25117</v>
      </c>
      <c r="Y19" s="197">
        <f>'нетто 18'!Y40+25</f>
        <v>25691</v>
      </c>
      <c r="Z19" s="197">
        <f>'нетто 18'!Z40+25</f>
        <v>25117</v>
      </c>
      <c r="AA19" s="197">
        <f>'нетто 18'!AA40+25</f>
        <v>25691</v>
      </c>
      <c r="AB19" s="197">
        <f>'нетто 18'!AB40+25</f>
        <v>25117</v>
      </c>
      <c r="AC19" s="197">
        <f>'нетто 18'!AC40+25</f>
        <v>25691</v>
      </c>
      <c r="AD19" s="197">
        <f>'нетто 18'!AD40+25</f>
        <v>25117</v>
      </c>
      <c r="AE19" s="197">
        <f>'нетто 18'!AE40+25</f>
        <v>29791</v>
      </c>
      <c r="AF19" s="197">
        <f>'нетто 18'!AF40+25</f>
        <v>30529</v>
      </c>
      <c r="AG19" s="197">
        <f>'нетто 18'!AG40+25</f>
        <v>29791</v>
      </c>
      <c r="AH19" s="197">
        <f>'нетто 18'!AH40+25</f>
        <v>30939</v>
      </c>
      <c r="AI19" s="197">
        <f>'нетто 18'!AI40+25</f>
        <v>32251</v>
      </c>
      <c r="AJ19" s="197">
        <f>'нетто 18'!AJ40+25</f>
        <v>30939</v>
      </c>
      <c r="AK19" s="197">
        <f>'нетто 18'!AK40+25</f>
        <v>36187</v>
      </c>
      <c r="AL19" s="197">
        <f>'нетто 18'!AL40+25</f>
        <v>43075</v>
      </c>
      <c r="AM19" s="197">
        <f>'нетто 18'!AM40+25</f>
        <v>45125</v>
      </c>
      <c r="AN19" s="197">
        <f>'нетто 18'!AN40+25</f>
        <v>52915</v>
      </c>
      <c r="AO19" s="197">
        <f>'нетто 18'!AO40+25</f>
        <v>52915</v>
      </c>
      <c r="AP19" s="197">
        <f>'нетто 18'!AP40+25</f>
        <v>55785</v>
      </c>
      <c r="AQ19" s="197">
        <f>'нетто 18'!AQ40+25</f>
        <v>47175</v>
      </c>
      <c r="AR19" s="197">
        <f>'нетто 18'!AR40+25</f>
        <v>45125</v>
      </c>
      <c r="AS19" s="197">
        <f>'нетто 18'!AS40+25</f>
        <v>36023</v>
      </c>
      <c r="AT19" s="197">
        <f>'нетто 18'!AT40+25</f>
        <v>34383</v>
      </c>
      <c r="AU19" s="197">
        <f>'нетто 18'!AU40+25</f>
        <v>37663</v>
      </c>
      <c r="AV19" s="197">
        <f>'нетто 18'!AV40+25</f>
        <v>39303</v>
      </c>
      <c r="AW19" s="197">
        <f>'нетто 18'!AW40+25</f>
        <v>42583</v>
      </c>
      <c r="AX19" s="197">
        <f>'нетто 18'!AX40+25</f>
        <v>44223</v>
      </c>
      <c r="AY19" s="197">
        <f>'нетто 18'!AY40+25</f>
        <v>47503</v>
      </c>
      <c r="AZ19" s="197">
        <f>'нетто 18'!AZ40+25</f>
        <v>45863</v>
      </c>
      <c r="BA19" s="197">
        <f>'нетто 18'!BA40+25</f>
        <v>42583</v>
      </c>
      <c r="BB19" s="197">
        <f>'нетто 18'!BB40+25</f>
        <v>41353</v>
      </c>
      <c r="BC19" s="197">
        <f>'нетто 18'!BC40+25</f>
        <v>40123</v>
      </c>
      <c r="BD19" s="197">
        <f>'нетто 18'!BD40+25</f>
        <v>41353</v>
      </c>
      <c r="BE19" s="197">
        <f>'нетто 18'!BE40+25</f>
        <v>33153</v>
      </c>
      <c r="BF19" s="197">
        <f>'нетто 18'!BF40+25</f>
        <v>31923</v>
      </c>
    </row>
    <row r="20" spans="1:58" s="50" customFormat="1" x14ac:dyDescent="0.2">
      <c r="A20" s="42" t="s">
        <v>87</v>
      </c>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row>
    <row r="21" spans="1:58" s="50" customFormat="1" x14ac:dyDescent="0.2">
      <c r="A21" s="88" t="s">
        <v>88</v>
      </c>
      <c r="B21" s="197">
        <f>'нетто 18'!B42+25</f>
        <v>50373</v>
      </c>
      <c r="C21" s="197">
        <f>'нетто 18'!C42+25</f>
        <v>47257</v>
      </c>
      <c r="D21" s="197">
        <f>'нетто 18'!D42+25</f>
        <v>51357</v>
      </c>
      <c r="E21" s="197">
        <f>'нетто 18'!E42+25</f>
        <v>48405</v>
      </c>
      <c r="F21" s="197">
        <f>'нетто 18'!F42+25</f>
        <v>51357</v>
      </c>
      <c r="G21" s="197">
        <f>'нетто 18'!G42+25</f>
        <v>52177</v>
      </c>
      <c r="H21" s="197">
        <f>'нетто 18'!H42+25</f>
        <v>47257</v>
      </c>
      <c r="I21" s="197">
        <f>'нетто 18'!I42+25</f>
        <v>47749</v>
      </c>
      <c r="J21" s="197">
        <f>'нетто 18'!J42+25</f>
        <v>48897</v>
      </c>
      <c r="K21" s="197">
        <f>'нетто 18'!K42+25</f>
        <v>47749</v>
      </c>
      <c r="L21" s="197">
        <f>'нетто 18'!L42+25</f>
        <v>47749</v>
      </c>
      <c r="M21" s="197">
        <f>'нетто 18'!M42+25</f>
        <v>46765</v>
      </c>
      <c r="N21" s="197">
        <f>'нетто 18'!N42+25</f>
        <v>46765</v>
      </c>
      <c r="O21" s="197">
        <f>'нетто 18'!O42+25</f>
        <v>46765</v>
      </c>
      <c r="P21" s="197">
        <f>'нетто 18'!P42+25</f>
        <v>46765</v>
      </c>
      <c r="Q21" s="197">
        <f>'нетто 18'!Q42+25</f>
        <v>48323</v>
      </c>
      <c r="R21" s="197">
        <f>'нетто 18'!R42+25</f>
        <v>47749</v>
      </c>
      <c r="S21" s="197">
        <f>'нетто 18'!S42+25</f>
        <v>47749</v>
      </c>
      <c r="T21" s="197">
        <f>'нетто 18'!T42+25</f>
        <v>48323</v>
      </c>
      <c r="U21" s="197">
        <f>'нетто 18'!U42+25</f>
        <v>46191</v>
      </c>
      <c r="V21" s="197">
        <f>'нетто 18'!V42+25</f>
        <v>45617</v>
      </c>
      <c r="W21" s="197">
        <f>'нетто 18'!W42+25</f>
        <v>46191</v>
      </c>
      <c r="X21" s="197">
        <f>'нетто 18'!X42+25</f>
        <v>45617</v>
      </c>
      <c r="Y21" s="197">
        <f>'нетто 18'!Y42+25</f>
        <v>46191</v>
      </c>
      <c r="Z21" s="197">
        <f>'нетто 18'!Z42+25</f>
        <v>45617</v>
      </c>
      <c r="AA21" s="197">
        <f>'нетто 18'!AA42+25</f>
        <v>46191</v>
      </c>
      <c r="AB21" s="197">
        <f>'нетто 18'!AB42+25</f>
        <v>45617</v>
      </c>
      <c r="AC21" s="197">
        <f>'нетто 18'!AC42+25</f>
        <v>46191</v>
      </c>
      <c r="AD21" s="197">
        <f>'нетто 18'!AD42+25</f>
        <v>45617</v>
      </c>
      <c r="AE21" s="197">
        <f>'нетто 18'!AE42+25</f>
        <v>54391</v>
      </c>
      <c r="AF21" s="197">
        <f>'нетто 18'!AF42+25</f>
        <v>55129</v>
      </c>
      <c r="AG21" s="197">
        <f>'нетто 18'!AG42+25</f>
        <v>54391</v>
      </c>
      <c r="AH21" s="197">
        <f>'нетто 18'!AH42+25</f>
        <v>55539</v>
      </c>
      <c r="AI21" s="197">
        <f>'нетто 18'!AI42+25</f>
        <v>56851</v>
      </c>
      <c r="AJ21" s="197">
        <f>'нетто 18'!AJ42+25</f>
        <v>55539</v>
      </c>
      <c r="AK21" s="197">
        <f>'нетто 18'!AK42+25</f>
        <v>60787</v>
      </c>
      <c r="AL21" s="197">
        <f>'нетто 18'!AL42+25</f>
        <v>88175</v>
      </c>
      <c r="AM21" s="197">
        <f>'нетто 18'!AM42+25</f>
        <v>90225</v>
      </c>
      <c r="AN21" s="197">
        <f>'нетто 18'!AN42+25</f>
        <v>98015</v>
      </c>
      <c r="AO21" s="197">
        <f>'нетто 18'!AO42+25</f>
        <v>98015</v>
      </c>
      <c r="AP21" s="197">
        <f>'нетто 18'!AP42+25</f>
        <v>100885</v>
      </c>
      <c r="AQ21" s="197">
        <f>'нетто 18'!AQ42+25</f>
        <v>92275</v>
      </c>
      <c r="AR21" s="197">
        <f>'нетто 18'!AR42+25</f>
        <v>90225</v>
      </c>
      <c r="AS21" s="197">
        <f>'нетто 18'!AS42+25</f>
        <v>64723</v>
      </c>
      <c r="AT21" s="197">
        <f>'нетто 18'!AT42+25</f>
        <v>63083</v>
      </c>
      <c r="AU21" s="197">
        <f>'нетто 18'!AU42+25</f>
        <v>66363</v>
      </c>
      <c r="AV21" s="197">
        <f>'нетто 18'!AV42+25</f>
        <v>68003</v>
      </c>
      <c r="AW21" s="197">
        <f>'нетто 18'!AW42+25</f>
        <v>75383</v>
      </c>
      <c r="AX21" s="197">
        <f>'нетто 18'!AX42+25</f>
        <v>77023</v>
      </c>
      <c r="AY21" s="197">
        <f>'нетто 18'!AY42+25</f>
        <v>80303</v>
      </c>
      <c r="AZ21" s="197">
        <f>'нетто 18'!AZ42+25</f>
        <v>78663</v>
      </c>
      <c r="BA21" s="197">
        <f>'нетто 18'!BA42+25</f>
        <v>75383</v>
      </c>
      <c r="BB21" s="197">
        <f>'нетто 18'!BB42+25</f>
        <v>74153</v>
      </c>
      <c r="BC21" s="197">
        <f>'нетто 18'!BC42+25</f>
        <v>72923</v>
      </c>
      <c r="BD21" s="197">
        <f>'нетто 18'!BD42+25</f>
        <v>74153</v>
      </c>
      <c r="BE21" s="197">
        <f>'нетто 18'!BE42+25</f>
        <v>61853</v>
      </c>
      <c r="BF21" s="197">
        <f>'нетто 18'!BF42+25</f>
        <v>60623</v>
      </c>
    </row>
    <row r="22" spans="1:58" s="50" customFormat="1" x14ac:dyDescent="0.2">
      <c r="A22" s="178" t="s">
        <v>223</v>
      </c>
    </row>
    <row r="23" spans="1:58" s="50" customFormat="1" ht="12.75" hidden="1" thickBot="1" x14ac:dyDescent="0.25">
      <c r="A23" s="163" t="s">
        <v>182</v>
      </c>
    </row>
    <row r="24" spans="1:58" s="50" customFormat="1" ht="12.75" hidden="1" x14ac:dyDescent="0.2">
      <c r="A24" s="161" t="s">
        <v>181</v>
      </c>
    </row>
    <row r="25" spans="1:58" s="50" customFormat="1" hidden="1" x14ac:dyDescent="0.2">
      <c r="A25" s="48"/>
    </row>
    <row r="26" spans="1:58" s="50" customFormat="1" hidden="1" x14ac:dyDescent="0.2">
      <c r="A26" s="164" t="s">
        <v>183</v>
      </c>
    </row>
    <row r="27" spans="1:58" ht="25.5" hidden="1" x14ac:dyDescent="0.2">
      <c r="A27" s="162" t="s">
        <v>184</v>
      </c>
    </row>
    <row r="28" spans="1:58" hidden="1" x14ac:dyDescent="0.2">
      <c r="A28" s="164" t="s">
        <v>185</v>
      </c>
    </row>
    <row r="29" spans="1:58" x14ac:dyDescent="0.2">
      <c r="A29" s="165"/>
    </row>
    <row r="30" spans="1:58" x14ac:dyDescent="0.2">
      <c r="A30" s="71" t="s">
        <v>66</v>
      </c>
    </row>
    <row r="31" spans="1:58" x14ac:dyDescent="0.2">
      <c r="A31" s="63" t="s">
        <v>78</v>
      </c>
    </row>
    <row r="32" spans="1:58"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59" t="s">
        <v>162</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67" t="s">
        <v>277</v>
      </c>
    </row>
  </sheetData>
  <mergeCells count="1">
    <mergeCell ref="A1:A2"/>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62"/>
  <sheetViews>
    <sheetView zoomScale="90" zoomScaleNormal="90" workbookViewId="0">
      <selection activeCell="B28" sqref="B28"/>
    </sheetView>
  </sheetViews>
  <sheetFormatPr defaultColWidth="9" defaultRowHeight="12" x14ac:dyDescent="0.2"/>
  <cols>
    <col min="1" max="1" width="84.5703125" style="48" customWidth="1"/>
    <col min="2" max="16384" width="9" style="48"/>
  </cols>
  <sheetData>
    <row r="1" spans="1:58" s="51" customFormat="1" ht="12" customHeight="1" x14ac:dyDescent="0.2">
      <c r="A1" s="213" t="s">
        <v>82</v>
      </c>
    </row>
    <row r="2" spans="1:58" s="51" customFormat="1" ht="12" customHeight="1" x14ac:dyDescent="0.2">
      <c r="A2" s="213"/>
    </row>
    <row r="3" spans="1:58" s="51" customFormat="1" x14ac:dyDescent="0.2">
      <c r="A3" s="97" t="s">
        <v>91</v>
      </c>
    </row>
    <row r="4" spans="1:58" s="52" customFormat="1" ht="21" customHeight="1" x14ac:dyDescent="0.2">
      <c r="A4" s="98" t="s">
        <v>64</v>
      </c>
      <c r="B4" s="189">
        <f>'C завтраками| Bed and breakfast'!B4</f>
        <v>45910</v>
      </c>
      <c r="C4" s="189">
        <f>'C завтраками| Bed and breakfast'!C4</f>
        <v>45914</v>
      </c>
      <c r="D4" s="189">
        <f>'C завтраками| Bed and breakfast'!D4</f>
        <v>45916</v>
      </c>
      <c r="E4" s="189">
        <f>'C завтраками| Bed and breakfast'!E4</f>
        <v>45919</v>
      </c>
      <c r="F4" s="189">
        <f>'C завтраками| Bed and breakfast'!F4</f>
        <v>45922</v>
      </c>
      <c r="G4" s="189">
        <f>'C завтраками| Bed and breakfast'!G4</f>
        <v>45924</v>
      </c>
      <c r="H4" s="189">
        <f>'C завтраками| Bed and breakfast'!H4</f>
        <v>45926</v>
      </c>
      <c r="I4" s="189">
        <f>'C завтраками| Bed and breakfast'!I4</f>
        <v>45931</v>
      </c>
      <c r="J4" s="189">
        <f>'C завтраками| Bed and breakfast'!J4</f>
        <v>45933</v>
      </c>
      <c r="K4" s="189">
        <f>'C завтраками| Bed and breakfast'!K4</f>
        <v>45938</v>
      </c>
      <c r="L4" s="189">
        <f>'C завтраками| Bed and breakfast'!L4</f>
        <v>45940</v>
      </c>
      <c r="M4" s="189">
        <f>'C завтраками| Bed and breakfast'!M4</f>
        <v>45942</v>
      </c>
      <c r="N4" s="189">
        <f>'C завтраками| Bed and breakfast'!N4</f>
        <v>45947</v>
      </c>
      <c r="O4" s="189">
        <f>'C завтраками| Bed and breakfast'!O4</f>
        <v>45949</v>
      </c>
      <c r="P4" s="189">
        <f>'C завтраками| Bed and breakfast'!P4</f>
        <v>45953</v>
      </c>
      <c r="Q4" s="189">
        <f>'C завтраками| Bed and breakfast'!Q4</f>
        <v>45954</v>
      </c>
      <c r="R4" s="189">
        <f>'C завтраками| Bed and breakfast'!R4</f>
        <v>45958</v>
      </c>
      <c r="S4" s="189">
        <f>'C завтраками| Bed and breakfast'!S4</f>
        <v>45959</v>
      </c>
      <c r="T4" s="189">
        <f>'C завтраками| Bed and breakfast'!T4</f>
        <v>45961</v>
      </c>
      <c r="U4" s="189">
        <f>'C завтраками| Bed and breakfast'!U4</f>
        <v>45965</v>
      </c>
      <c r="V4" s="189">
        <f>'C завтраками| Bed and breakfast'!V4</f>
        <v>45966</v>
      </c>
      <c r="W4" s="189">
        <f>'C завтраками| Bed and breakfast'!W4</f>
        <v>45968</v>
      </c>
      <c r="X4" s="189">
        <f>'C завтраками| Bed and breakfast'!X4</f>
        <v>45970</v>
      </c>
      <c r="Y4" s="189">
        <f>'C завтраками| Bed and breakfast'!Y4</f>
        <v>45975</v>
      </c>
      <c r="Z4" s="189">
        <f>'C завтраками| Bed and breakfast'!Z4</f>
        <v>45977</v>
      </c>
      <c r="AA4" s="189">
        <f>'C завтраками| Bed and breakfast'!AA4</f>
        <v>45982</v>
      </c>
      <c r="AB4" s="189">
        <f>'C завтраками| Bed and breakfast'!AB4</f>
        <v>45984</v>
      </c>
      <c r="AC4" s="189">
        <f>'C завтраками| Bed and breakfast'!AC4</f>
        <v>45989</v>
      </c>
      <c r="AD4" s="189">
        <f>'C завтраками| Bed and breakfast'!AD4</f>
        <v>45991</v>
      </c>
      <c r="AE4" s="189">
        <f>'C завтраками| Bed and breakfast'!AE4</f>
        <v>45992</v>
      </c>
      <c r="AF4" s="189">
        <f>'C завтраками| Bed and breakfast'!AF4</f>
        <v>45998</v>
      </c>
      <c r="AG4" s="189">
        <f>'C завтраками| Bed and breakfast'!AG4</f>
        <v>46000</v>
      </c>
      <c r="AH4" s="189">
        <f>'C завтраками| Bed and breakfast'!AH4</f>
        <v>46003</v>
      </c>
      <c r="AI4" s="189">
        <f>'C завтраками| Bed and breakfast'!AI4</f>
        <v>46010</v>
      </c>
      <c r="AJ4" s="189">
        <f>'C завтраками| Bed and breakfast'!AJ4</f>
        <v>46012</v>
      </c>
      <c r="AK4" s="189">
        <f>'C завтраками| Bed and breakfast'!AK4</f>
        <v>46017</v>
      </c>
      <c r="AL4" s="189">
        <f>'C завтраками| Bed and breakfast'!AL4</f>
        <v>46020</v>
      </c>
      <c r="AM4" s="189">
        <f>'C завтраками| Bed and breakfast'!AM4</f>
        <v>46021</v>
      </c>
      <c r="AN4" s="189">
        <f>'C завтраками| Bed and breakfast'!AN4</f>
        <v>46022</v>
      </c>
      <c r="AO4" s="189">
        <f>'C завтраками| Bed and breakfast'!AO4</f>
        <v>46023</v>
      </c>
      <c r="AP4" s="189">
        <f>'C завтраками| Bed and breakfast'!AP4</f>
        <v>46024</v>
      </c>
      <c r="AQ4" s="189">
        <f>'C завтраками| Bed and breakfast'!AQ4</f>
        <v>46029</v>
      </c>
      <c r="AR4" s="189">
        <f>'C завтраками| Bed and breakfast'!AR4</f>
        <v>46030</v>
      </c>
      <c r="AS4" s="189">
        <f>'C завтраками| Bed and breakfast'!AS4</f>
        <v>46031</v>
      </c>
      <c r="AT4" s="189">
        <f>'C завтраками| Bed and breakfast'!AT4</f>
        <v>46033</v>
      </c>
      <c r="AU4" s="189">
        <f>'C завтраками| Bed and breakfast'!AU4</f>
        <v>46045</v>
      </c>
      <c r="AV4" s="189">
        <f>'C завтраками| Bed and breakfast'!AV4</f>
        <v>46052</v>
      </c>
      <c r="AW4" s="189">
        <f>'C завтраками| Bed and breakfast'!AW4</f>
        <v>46054</v>
      </c>
      <c r="AX4" s="189">
        <f>'C завтраками| Bed and breakfast'!AX4</f>
        <v>46066</v>
      </c>
      <c r="AY4" s="189">
        <f>'C завтраками| Bed and breakfast'!AY4</f>
        <v>46073</v>
      </c>
      <c r="AZ4" s="189">
        <f>'C завтраками| Bed and breakfast'!AZ4</f>
        <v>46076</v>
      </c>
      <c r="BA4" s="189">
        <f>'C завтраками| Bed and breakfast'!BA4</f>
        <v>46077</v>
      </c>
      <c r="BB4" s="189">
        <f>'C завтраками| Bed and breakfast'!BB4</f>
        <v>46082</v>
      </c>
      <c r="BC4" s="189">
        <f>'C завтраками| Bed and breakfast'!BC4</f>
        <v>46085</v>
      </c>
      <c r="BD4" s="189">
        <f>'C завтраками| Bed and breakfast'!BD4</f>
        <v>46087</v>
      </c>
      <c r="BE4" s="189">
        <f>'C завтраками| Bed and breakfast'!BE4</f>
        <v>46090</v>
      </c>
      <c r="BF4" s="189">
        <f>'C завтраками| Bed and breakfast'!BF4</f>
        <v>46105</v>
      </c>
    </row>
    <row r="5" spans="1:58" s="53" customFormat="1" ht="22.5" customHeight="1" x14ac:dyDescent="0.2">
      <c r="A5" s="98"/>
      <c r="B5" s="189">
        <f>'C завтраками| Bed and breakfast'!B5</f>
        <v>45913</v>
      </c>
      <c r="C5" s="189">
        <f>'C завтраками| Bed and breakfast'!C5</f>
        <v>45915</v>
      </c>
      <c r="D5" s="189">
        <f>'C завтраками| Bed and breakfast'!D5</f>
        <v>45918</v>
      </c>
      <c r="E5" s="189">
        <f>'C завтраками| Bed and breakfast'!E5</f>
        <v>45921</v>
      </c>
      <c r="F5" s="189">
        <f>'C завтраками| Bed and breakfast'!F5</f>
        <v>45923</v>
      </c>
      <c r="G5" s="189">
        <f>'C завтраками| Bed and breakfast'!G5</f>
        <v>45925</v>
      </c>
      <c r="H5" s="189">
        <f>'C завтраками| Bed and breakfast'!H5</f>
        <v>45930</v>
      </c>
      <c r="I5" s="189">
        <f>'C завтраками| Bed and breakfast'!I5</f>
        <v>45932</v>
      </c>
      <c r="J5" s="189">
        <f>'C завтраками| Bed and breakfast'!J5</f>
        <v>45937</v>
      </c>
      <c r="K5" s="189">
        <f>'C завтраками| Bed and breakfast'!K5</f>
        <v>45939</v>
      </c>
      <c r="L5" s="189">
        <f>'C завтраками| Bed and breakfast'!L5</f>
        <v>45941</v>
      </c>
      <c r="M5" s="189">
        <f>'C завтраками| Bed and breakfast'!M5</f>
        <v>45946</v>
      </c>
      <c r="N5" s="189">
        <f>'C завтраками| Bed and breakfast'!N5</f>
        <v>45948</v>
      </c>
      <c r="O5" s="189">
        <f>'C завтраками| Bed and breakfast'!O5</f>
        <v>45952</v>
      </c>
      <c r="P5" s="189">
        <f>'C завтраками| Bed and breakfast'!P5</f>
        <v>45953</v>
      </c>
      <c r="Q5" s="189">
        <f>'C завтраками| Bed and breakfast'!Q5</f>
        <v>45957</v>
      </c>
      <c r="R5" s="189">
        <f>'C завтраками| Bed and breakfast'!R5</f>
        <v>45958</v>
      </c>
      <c r="S5" s="189">
        <f>'C завтраками| Bed and breakfast'!S5</f>
        <v>45960</v>
      </c>
      <c r="T5" s="189">
        <f>'C завтраками| Bed and breakfast'!T5</f>
        <v>45963</v>
      </c>
      <c r="U5" s="189">
        <f>'C завтраками| Bed and breakfast'!U5</f>
        <v>45965</v>
      </c>
      <c r="V5" s="189">
        <f>'C завтраками| Bed and breakfast'!V5</f>
        <v>45967</v>
      </c>
      <c r="W5" s="189">
        <f>'C завтраками| Bed and breakfast'!W5</f>
        <v>45969</v>
      </c>
      <c r="X5" s="189">
        <f>'C завтраками| Bed and breakfast'!X5</f>
        <v>45974</v>
      </c>
      <c r="Y5" s="189">
        <f>'C завтраками| Bed and breakfast'!Y5</f>
        <v>45976</v>
      </c>
      <c r="Z5" s="189">
        <f>'C завтраками| Bed and breakfast'!Z5</f>
        <v>45981</v>
      </c>
      <c r="AA5" s="189">
        <f>'C завтраками| Bed and breakfast'!AA5</f>
        <v>45983</v>
      </c>
      <c r="AB5" s="189">
        <f>'C завтраками| Bed and breakfast'!AB5</f>
        <v>45988</v>
      </c>
      <c r="AC5" s="189">
        <f>'C завтраками| Bed and breakfast'!AC5</f>
        <v>45990</v>
      </c>
      <c r="AD5" s="189">
        <f>'C завтраками| Bed and breakfast'!AD5</f>
        <v>45991</v>
      </c>
      <c r="AE5" s="189">
        <f>'C завтраками| Bed and breakfast'!AE5</f>
        <v>45997</v>
      </c>
      <c r="AF5" s="189">
        <f>'C завтраками| Bed and breakfast'!AF5</f>
        <v>45999</v>
      </c>
      <c r="AG5" s="189">
        <f>'C завтраками| Bed and breakfast'!AG5</f>
        <v>46002</v>
      </c>
      <c r="AH5" s="189">
        <f>'C завтраками| Bed and breakfast'!AH5</f>
        <v>46009</v>
      </c>
      <c r="AI5" s="189">
        <f>'C завтраками| Bed and breakfast'!AI5</f>
        <v>46011</v>
      </c>
      <c r="AJ5" s="189">
        <f>'C завтраками| Bed and breakfast'!AJ5</f>
        <v>46016</v>
      </c>
      <c r="AK5" s="189">
        <f>'C завтраками| Bed and breakfast'!AK5</f>
        <v>46019</v>
      </c>
      <c r="AL5" s="189">
        <f>'C завтраками| Bed and breakfast'!AL5</f>
        <v>46020</v>
      </c>
      <c r="AM5" s="189">
        <f>'C завтраками| Bed and breakfast'!AM5</f>
        <v>46021</v>
      </c>
      <c r="AN5" s="189">
        <f>'C завтраками| Bed and breakfast'!AN5</f>
        <v>46022</v>
      </c>
      <c r="AO5" s="189">
        <f>'C завтраками| Bed and breakfast'!AO5</f>
        <v>46023</v>
      </c>
      <c r="AP5" s="189">
        <f>'C завтраками| Bed and breakfast'!AP5</f>
        <v>46028</v>
      </c>
      <c r="AQ5" s="189">
        <f>'C завтраками| Bed and breakfast'!AQ5</f>
        <v>46029</v>
      </c>
      <c r="AR5" s="189">
        <f>'C завтраками| Bed and breakfast'!AR5</f>
        <v>46030</v>
      </c>
      <c r="AS5" s="189">
        <f>'C завтраками| Bed and breakfast'!AS5</f>
        <v>46032</v>
      </c>
      <c r="AT5" s="189">
        <f>'C завтраками| Bed and breakfast'!AT5</f>
        <v>46044</v>
      </c>
      <c r="AU5" s="189">
        <f>'C завтраками| Bed and breakfast'!AU5</f>
        <v>46051</v>
      </c>
      <c r="AV5" s="189">
        <f>'C завтраками| Bed and breakfast'!AV5</f>
        <v>46053</v>
      </c>
      <c r="AW5" s="189">
        <f>'C завтраками| Bed and breakfast'!AW5</f>
        <v>46065</v>
      </c>
      <c r="AX5" s="189">
        <f>'C завтраками| Bed and breakfast'!AX5</f>
        <v>46072</v>
      </c>
      <c r="AY5" s="189">
        <f>'C завтраками| Bed and breakfast'!AY5</f>
        <v>46075</v>
      </c>
      <c r="AZ5" s="189">
        <f>'C завтраками| Bed and breakfast'!AZ5</f>
        <v>46076</v>
      </c>
      <c r="BA5" s="189">
        <f>'C завтраками| Bed and breakfast'!BA5</f>
        <v>46081</v>
      </c>
      <c r="BB5" s="189">
        <f>'C завтраками| Bed and breakfast'!BB5</f>
        <v>46084</v>
      </c>
      <c r="BC5" s="189">
        <f>'C завтраками| Bed and breakfast'!BC5</f>
        <v>46086</v>
      </c>
      <c r="BD5" s="189">
        <f>'C завтраками| Bed and breakfast'!BD5</f>
        <v>46089</v>
      </c>
      <c r="BE5" s="189">
        <f>'C завтраками| Bed and breakfast'!BE5</f>
        <v>46104</v>
      </c>
      <c r="BF5" s="189">
        <f>'C завтраками| Bed and breakfast'!BF5</f>
        <v>46112</v>
      </c>
    </row>
    <row r="6" spans="1:58" s="53" customFormat="1" x14ac:dyDescent="0.2">
      <c r="A6" s="42" t="s">
        <v>83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8" s="53" customFormat="1" x14ac:dyDescent="0.2">
      <c r="A7" s="88">
        <v>1</v>
      </c>
      <c r="B7" s="8">
        <f>'C завтраками| Bed and breakfast'!B7</f>
        <v>14700</v>
      </c>
      <c r="C7" s="8">
        <f>'C завтраками| Bed and breakfast'!C7</f>
        <v>10900</v>
      </c>
      <c r="D7" s="8">
        <f>'C завтраками| Bed and breakfast'!D7</f>
        <v>15900</v>
      </c>
      <c r="E7" s="8">
        <f>'C завтраками| Bed and breakfast'!E7</f>
        <v>12300</v>
      </c>
      <c r="F7" s="8">
        <f>'C завтраками| Bed and breakfast'!F7</f>
        <v>15900</v>
      </c>
      <c r="G7" s="8">
        <f>'C завтраками| Bed and breakfast'!G7</f>
        <v>16900</v>
      </c>
      <c r="H7" s="8">
        <f>'C завтраками| Bed and breakfast'!H7</f>
        <v>10900</v>
      </c>
      <c r="I7" s="8">
        <f>'C завтраками| Bed and breakfast'!I7</f>
        <v>11500</v>
      </c>
      <c r="J7" s="8">
        <f>'C завтраками| Bed and breakfast'!J7</f>
        <v>12900</v>
      </c>
      <c r="K7" s="8">
        <f>'C завтраками| Bed and breakfast'!K7</f>
        <v>11500</v>
      </c>
      <c r="L7" s="8">
        <f>'C завтраками| Bed and breakfast'!L7</f>
        <v>11500</v>
      </c>
      <c r="M7" s="8">
        <f>'C завтраками| Bed and breakfast'!M7</f>
        <v>10300</v>
      </c>
      <c r="N7" s="8">
        <f>'C завтраками| Bed and breakfast'!N7</f>
        <v>10300</v>
      </c>
      <c r="O7" s="8">
        <f>'C завтраками| Bed and breakfast'!O7</f>
        <v>10300</v>
      </c>
      <c r="P7" s="8">
        <f>'C завтраками| Bed and breakfast'!P7</f>
        <v>10300</v>
      </c>
      <c r="Q7" s="8">
        <f>'C завтраками| Bed and breakfast'!Q7</f>
        <v>12200</v>
      </c>
      <c r="R7" s="8">
        <f>'C завтраками| Bed and breakfast'!R7</f>
        <v>11500</v>
      </c>
      <c r="S7" s="8">
        <f>'C завтраками| Bed and breakfast'!S7</f>
        <v>11500</v>
      </c>
      <c r="T7" s="8">
        <f>'C завтраками| Bed and breakfast'!T7</f>
        <v>12200</v>
      </c>
      <c r="U7" s="8">
        <f>'C завтраками| Bed and breakfast'!U7</f>
        <v>9600</v>
      </c>
      <c r="V7" s="8">
        <f>'C завтраками| Bed and breakfast'!V7</f>
        <v>8900</v>
      </c>
      <c r="W7" s="8">
        <f>'C завтраками| Bed and breakfast'!W7</f>
        <v>9600</v>
      </c>
      <c r="X7" s="8">
        <f>'C завтраками| Bed and breakfast'!X7</f>
        <v>8900</v>
      </c>
      <c r="Y7" s="8">
        <f>'C завтраками| Bed and breakfast'!Y7</f>
        <v>9600</v>
      </c>
      <c r="Z7" s="8">
        <f>'C завтраками| Bed and breakfast'!Z7</f>
        <v>8900</v>
      </c>
      <c r="AA7" s="8">
        <f>'C завтраками| Bed and breakfast'!AA7</f>
        <v>9600</v>
      </c>
      <c r="AB7" s="8">
        <f>'C завтраками| Bed and breakfast'!AB7</f>
        <v>8900</v>
      </c>
      <c r="AC7" s="8">
        <f>'C завтраками| Bed and breakfast'!AC7</f>
        <v>9600</v>
      </c>
      <c r="AD7" s="8">
        <f>'C завтраками| Bed and breakfast'!AD7</f>
        <v>8900</v>
      </c>
      <c r="AE7" s="8">
        <f>'C завтраками| Bed and breakfast'!AE7</f>
        <v>9600</v>
      </c>
      <c r="AF7" s="8">
        <f>'C завтраками| Bed and breakfast'!AF7</f>
        <v>10500</v>
      </c>
      <c r="AG7" s="8">
        <f>'C завтраками| Bed and breakfast'!AG7</f>
        <v>9600</v>
      </c>
      <c r="AH7" s="8">
        <f>'C завтраками| Bed and breakfast'!AH7</f>
        <v>11000</v>
      </c>
      <c r="AI7" s="8">
        <f>'C завтраками| Bed and breakfast'!AI7</f>
        <v>12600</v>
      </c>
      <c r="AJ7" s="8">
        <f>'C завтраками| Bed and breakfast'!AJ7</f>
        <v>11000</v>
      </c>
      <c r="AK7" s="8">
        <f>'C завтраками| Bed and breakfast'!AK7</f>
        <v>17400</v>
      </c>
      <c r="AL7" s="8">
        <f>'C завтраками| Bed and breakfast'!AL7</f>
        <v>25250</v>
      </c>
      <c r="AM7" s="8">
        <f>'C завтраками| Bed and breakfast'!AM7</f>
        <v>27750</v>
      </c>
      <c r="AN7" s="8">
        <f>'C завтраками| Bed and breakfast'!AN7</f>
        <v>37250</v>
      </c>
      <c r="AO7" s="8">
        <f>'C завтраками| Bed and breakfast'!AO7</f>
        <v>37250</v>
      </c>
      <c r="AP7" s="8">
        <f>'C завтраками| Bed and breakfast'!AP7</f>
        <v>40750</v>
      </c>
      <c r="AQ7" s="8">
        <f>'C завтраками| Bed and breakfast'!AQ7</f>
        <v>30250</v>
      </c>
      <c r="AR7" s="8">
        <f>'C завтраками| Bed and breakfast'!AR7</f>
        <v>27750</v>
      </c>
      <c r="AS7" s="8">
        <f>'C завтраками| Bed and breakfast'!AS7</f>
        <v>21950</v>
      </c>
      <c r="AT7" s="8">
        <f>'C завтраками| Bed and breakfast'!AT7</f>
        <v>19950</v>
      </c>
      <c r="AU7" s="8">
        <f>'C завтраками| Bed and breakfast'!AU7</f>
        <v>23950</v>
      </c>
      <c r="AV7" s="8">
        <f>'C завтраками| Bed and breakfast'!AV7</f>
        <v>25950</v>
      </c>
      <c r="AW7" s="8">
        <f>'C завтраками| Bed and breakfast'!AW7</f>
        <v>24950</v>
      </c>
      <c r="AX7" s="8">
        <f>'C завтраками| Bed and breakfast'!AX7</f>
        <v>26950</v>
      </c>
      <c r="AY7" s="8">
        <f>'C завтраками| Bed and breakfast'!AY7</f>
        <v>30950</v>
      </c>
      <c r="AZ7" s="8">
        <f>'C завтраками| Bed and breakfast'!AZ7</f>
        <v>28950</v>
      </c>
      <c r="BA7" s="8">
        <f>'C завтраками| Bed and breakfast'!BA7</f>
        <v>24950</v>
      </c>
      <c r="BB7" s="8">
        <f>'C завтраками| Bed and breakfast'!BB7</f>
        <v>23450</v>
      </c>
      <c r="BC7" s="8">
        <f>'C завтраками| Bed and breakfast'!BC7</f>
        <v>21950</v>
      </c>
      <c r="BD7" s="8">
        <f>'C завтраками| Bed and breakfast'!BD7</f>
        <v>23450</v>
      </c>
      <c r="BE7" s="8">
        <f>'C завтраками| Bed and breakfast'!BE7</f>
        <v>18450</v>
      </c>
      <c r="BF7" s="8">
        <f>'C завтраками| Bed and breakfast'!BF7</f>
        <v>16950</v>
      </c>
    </row>
    <row r="8" spans="1:58" s="53" customFormat="1" x14ac:dyDescent="0.2">
      <c r="A8" s="88">
        <v>2</v>
      </c>
      <c r="B8" s="8">
        <f>'C завтраками| Bed and breakfast'!B8</f>
        <v>16400</v>
      </c>
      <c r="C8" s="8">
        <f>'C завтраками| Bed and breakfast'!C8</f>
        <v>12600</v>
      </c>
      <c r="D8" s="8">
        <f>'C завтраками| Bed and breakfast'!D8</f>
        <v>17600</v>
      </c>
      <c r="E8" s="8">
        <f>'C завтраками| Bed and breakfast'!E8</f>
        <v>14000</v>
      </c>
      <c r="F8" s="8">
        <f>'C завтраками| Bed and breakfast'!F8</f>
        <v>17600</v>
      </c>
      <c r="G8" s="8">
        <f>'C завтраками| Bed and breakfast'!G8</f>
        <v>18600</v>
      </c>
      <c r="H8" s="8">
        <f>'C завтраками| Bed and breakfast'!H8</f>
        <v>12600</v>
      </c>
      <c r="I8" s="8">
        <f>'C завтраками| Bed and breakfast'!I8</f>
        <v>13200</v>
      </c>
      <c r="J8" s="8">
        <f>'C завтраками| Bed and breakfast'!J8</f>
        <v>14600</v>
      </c>
      <c r="K8" s="8">
        <f>'C завтраками| Bed and breakfast'!K8</f>
        <v>13200</v>
      </c>
      <c r="L8" s="8">
        <f>'C завтраками| Bed and breakfast'!L8</f>
        <v>13200</v>
      </c>
      <c r="M8" s="8">
        <f>'C завтраками| Bed and breakfast'!M8</f>
        <v>12000</v>
      </c>
      <c r="N8" s="8">
        <f>'C завтраками| Bed and breakfast'!N8</f>
        <v>12000</v>
      </c>
      <c r="O8" s="8">
        <f>'C завтраками| Bed and breakfast'!O8</f>
        <v>12000</v>
      </c>
      <c r="P8" s="8">
        <f>'C завтраками| Bed and breakfast'!P8</f>
        <v>12000</v>
      </c>
      <c r="Q8" s="8">
        <f>'C завтраками| Bed and breakfast'!Q8</f>
        <v>13900</v>
      </c>
      <c r="R8" s="8">
        <f>'C завтраками| Bed and breakfast'!R8</f>
        <v>13200</v>
      </c>
      <c r="S8" s="8">
        <f>'C завтраками| Bed and breakfast'!S8</f>
        <v>13200</v>
      </c>
      <c r="T8" s="8">
        <f>'C завтраками| Bed and breakfast'!T8</f>
        <v>13900</v>
      </c>
      <c r="U8" s="8">
        <f>'C завтраками| Bed and breakfast'!U8</f>
        <v>11300</v>
      </c>
      <c r="V8" s="8">
        <f>'C завтраками| Bed and breakfast'!V8</f>
        <v>10600</v>
      </c>
      <c r="W8" s="8">
        <f>'C завтраками| Bed and breakfast'!W8</f>
        <v>11300</v>
      </c>
      <c r="X8" s="8">
        <f>'C завтраками| Bed and breakfast'!X8</f>
        <v>10600</v>
      </c>
      <c r="Y8" s="8">
        <f>'C завтраками| Bed and breakfast'!Y8</f>
        <v>11300</v>
      </c>
      <c r="Z8" s="8">
        <f>'C завтраками| Bed and breakfast'!Z8</f>
        <v>10600</v>
      </c>
      <c r="AA8" s="8">
        <f>'C завтраками| Bed and breakfast'!AA8</f>
        <v>11300</v>
      </c>
      <c r="AB8" s="8">
        <f>'C завтраками| Bed and breakfast'!AB8</f>
        <v>10600</v>
      </c>
      <c r="AC8" s="8">
        <f>'C завтраками| Bed and breakfast'!AC8</f>
        <v>11300</v>
      </c>
      <c r="AD8" s="8">
        <f>'C завтраками| Bed and breakfast'!AD8</f>
        <v>10600</v>
      </c>
      <c r="AE8" s="8">
        <f>'C завтраками| Bed and breakfast'!AE8</f>
        <v>11300</v>
      </c>
      <c r="AF8" s="8">
        <f>'C завтраками| Bed and breakfast'!AF8</f>
        <v>12200</v>
      </c>
      <c r="AG8" s="8">
        <f>'C завтраками| Bed and breakfast'!AG8</f>
        <v>11300</v>
      </c>
      <c r="AH8" s="8">
        <f>'C завтраками| Bed and breakfast'!AH8</f>
        <v>12700</v>
      </c>
      <c r="AI8" s="8">
        <f>'C завтраками| Bed and breakfast'!AI8</f>
        <v>14300</v>
      </c>
      <c r="AJ8" s="8">
        <f>'C завтраками| Bed and breakfast'!AJ8</f>
        <v>12700</v>
      </c>
      <c r="AK8" s="8">
        <f>'C завтраками| Bed and breakfast'!AK8</f>
        <v>19100</v>
      </c>
      <c r="AL8" s="8">
        <f>'C завтраками| Bed and breakfast'!AL8</f>
        <v>27500</v>
      </c>
      <c r="AM8" s="8">
        <f>'C завтраками| Bed and breakfast'!AM8</f>
        <v>30000</v>
      </c>
      <c r="AN8" s="8">
        <f>'C завтраками| Bed and breakfast'!AN8</f>
        <v>39500</v>
      </c>
      <c r="AO8" s="8">
        <f>'C завтраками| Bed and breakfast'!AO8</f>
        <v>39500</v>
      </c>
      <c r="AP8" s="8">
        <f>'C завтраками| Bed and breakfast'!AP8</f>
        <v>43000</v>
      </c>
      <c r="AQ8" s="8">
        <f>'C завтраками| Bed and breakfast'!AQ8</f>
        <v>32500</v>
      </c>
      <c r="AR8" s="8">
        <f>'C завтраками| Bed and breakfast'!AR8</f>
        <v>30000</v>
      </c>
      <c r="AS8" s="8">
        <f>'C завтраками| Bed and breakfast'!AS8</f>
        <v>23900</v>
      </c>
      <c r="AT8" s="8">
        <f>'C завтраками| Bed and breakfast'!AT8</f>
        <v>21900</v>
      </c>
      <c r="AU8" s="8">
        <f>'C завтраками| Bed and breakfast'!AU8</f>
        <v>25900</v>
      </c>
      <c r="AV8" s="8">
        <f>'C завтраками| Bed and breakfast'!AV8</f>
        <v>27900</v>
      </c>
      <c r="AW8" s="8">
        <f>'C завтраками| Bed and breakfast'!AW8</f>
        <v>26900</v>
      </c>
      <c r="AX8" s="8">
        <f>'C завтраками| Bed and breakfast'!AX8</f>
        <v>28900</v>
      </c>
      <c r="AY8" s="8">
        <f>'C завтраками| Bed and breakfast'!AY8</f>
        <v>32900</v>
      </c>
      <c r="AZ8" s="8">
        <f>'C завтраками| Bed and breakfast'!AZ8</f>
        <v>30900</v>
      </c>
      <c r="BA8" s="8">
        <f>'C завтраками| Bed and breakfast'!BA8</f>
        <v>26900</v>
      </c>
      <c r="BB8" s="8">
        <f>'C завтраками| Bed and breakfast'!BB8</f>
        <v>25400</v>
      </c>
      <c r="BC8" s="8">
        <f>'C завтраками| Bed and breakfast'!BC8</f>
        <v>23900</v>
      </c>
      <c r="BD8" s="8">
        <f>'C завтраками| Bed and breakfast'!BD8</f>
        <v>25400</v>
      </c>
      <c r="BE8" s="8">
        <f>'C завтраками| Bed and breakfast'!BE8</f>
        <v>20400</v>
      </c>
      <c r="BF8" s="8">
        <f>'C завтраками| Bed and breakfast'!BF8</f>
        <v>18900</v>
      </c>
    </row>
    <row r="9" spans="1:58"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s="53" customFormat="1" x14ac:dyDescent="0.2">
      <c r="A10" s="180">
        <v>1</v>
      </c>
      <c r="B10" s="8">
        <f>'C завтраками| Bed and breakfast'!B10</f>
        <v>16700</v>
      </c>
      <c r="C10" s="8">
        <f>'C завтраками| Bed and breakfast'!C10</f>
        <v>12900</v>
      </c>
      <c r="D10" s="8">
        <f>'C завтраками| Bed and breakfast'!D10</f>
        <v>17900</v>
      </c>
      <c r="E10" s="8">
        <f>'C завтраками| Bed and breakfast'!E10</f>
        <v>14300</v>
      </c>
      <c r="F10" s="8">
        <f>'C завтраками| Bed and breakfast'!F10</f>
        <v>17900</v>
      </c>
      <c r="G10" s="8">
        <f>'C завтраками| Bed and breakfast'!G10</f>
        <v>18900</v>
      </c>
      <c r="H10" s="8">
        <f>'C завтраками| Bed and breakfast'!H10</f>
        <v>12900</v>
      </c>
      <c r="I10" s="8">
        <f>'C завтраками| Bed and breakfast'!I10</f>
        <v>12500</v>
      </c>
      <c r="J10" s="8">
        <f>'C завтраками| Bed and breakfast'!J10</f>
        <v>13900</v>
      </c>
      <c r="K10" s="8">
        <f>'C завтраками| Bed and breakfast'!K10</f>
        <v>12500</v>
      </c>
      <c r="L10" s="8">
        <f>'C завтраками| Bed and breakfast'!L10</f>
        <v>12500</v>
      </c>
      <c r="M10" s="8">
        <f>'C завтраками| Bed and breakfast'!M10</f>
        <v>11300</v>
      </c>
      <c r="N10" s="8">
        <f>'C завтраками| Bed and breakfast'!N10</f>
        <v>11300</v>
      </c>
      <c r="O10" s="8">
        <f>'C завтраками| Bed and breakfast'!O10</f>
        <v>11300</v>
      </c>
      <c r="P10" s="8">
        <f>'C завтраками| Bed and breakfast'!P10</f>
        <v>11300</v>
      </c>
      <c r="Q10" s="8">
        <f>'C завтраками| Bed and breakfast'!Q10</f>
        <v>13200</v>
      </c>
      <c r="R10" s="8">
        <f>'C завтраками| Bed and breakfast'!R10</f>
        <v>12500</v>
      </c>
      <c r="S10" s="8">
        <f>'C завтраками| Bed and breakfast'!S10</f>
        <v>12500</v>
      </c>
      <c r="T10" s="8">
        <f>'C завтраками| Bed and breakfast'!T10</f>
        <v>13200</v>
      </c>
      <c r="U10" s="8">
        <f>'C завтраками| Bed and breakfast'!U10</f>
        <v>10600</v>
      </c>
      <c r="V10" s="8">
        <f>'C завтраками| Bed and breakfast'!V10</f>
        <v>9900</v>
      </c>
      <c r="W10" s="8">
        <f>'C завтраками| Bed and breakfast'!W10</f>
        <v>10600</v>
      </c>
      <c r="X10" s="8">
        <f>'C завтраками| Bed and breakfast'!X10</f>
        <v>9900</v>
      </c>
      <c r="Y10" s="8">
        <f>'C завтраками| Bed and breakfast'!Y10</f>
        <v>10600</v>
      </c>
      <c r="Z10" s="8">
        <f>'C завтраками| Bed and breakfast'!Z10</f>
        <v>9900</v>
      </c>
      <c r="AA10" s="8">
        <f>'C завтраками| Bed and breakfast'!AA10</f>
        <v>10600</v>
      </c>
      <c r="AB10" s="8">
        <f>'C завтраками| Bed and breakfast'!AB10</f>
        <v>9900</v>
      </c>
      <c r="AC10" s="8">
        <f>'C завтраками| Bed and breakfast'!AC10</f>
        <v>10600</v>
      </c>
      <c r="AD10" s="8">
        <f>'C завтраками| Bed and breakfast'!AD10</f>
        <v>9900</v>
      </c>
      <c r="AE10" s="8">
        <f>'C завтраками| Bed and breakfast'!AE10</f>
        <v>10600</v>
      </c>
      <c r="AF10" s="8">
        <f>'C завтраками| Bed and breakfast'!AF10</f>
        <v>11500</v>
      </c>
      <c r="AG10" s="8">
        <f>'C завтраками| Bed and breakfast'!AG10</f>
        <v>10600</v>
      </c>
      <c r="AH10" s="8">
        <f>'C завтраками| Bed and breakfast'!AH10</f>
        <v>12000</v>
      </c>
      <c r="AI10" s="8">
        <f>'C завтраками| Bed and breakfast'!AI10</f>
        <v>13600</v>
      </c>
      <c r="AJ10" s="8">
        <f>'C завтраками| Bed and breakfast'!AJ10</f>
        <v>12000</v>
      </c>
      <c r="AK10" s="8">
        <f>'C завтраками| Bed and breakfast'!AK10</f>
        <v>18400</v>
      </c>
      <c r="AL10" s="8">
        <f>'C завтраками| Bed and breakfast'!AL10</f>
        <v>27250</v>
      </c>
      <c r="AM10" s="8">
        <f>'C завтраками| Bed and breakfast'!AM10</f>
        <v>29750</v>
      </c>
      <c r="AN10" s="8">
        <f>'C завтраками| Bed and breakfast'!AN10</f>
        <v>39250</v>
      </c>
      <c r="AO10" s="8">
        <f>'C завтраками| Bed and breakfast'!AO10</f>
        <v>39250</v>
      </c>
      <c r="AP10" s="8">
        <f>'C завтраками| Bed and breakfast'!AP10</f>
        <v>42750</v>
      </c>
      <c r="AQ10" s="8">
        <f>'C завтраками| Bed and breakfast'!AQ10</f>
        <v>32250</v>
      </c>
      <c r="AR10" s="8">
        <f>'C завтраками| Bed and breakfast'!AR10</f>
        <v>29750</v>
      </c>
      <c r="AS10" s="8">
        <f>'C завтраками| Bed and breakfast'!AS10</f>
        <v>23950</v>
      </c>
      <c r="AT10" s="8">
        <f>'C завтраками| Bed and breakfast'!AT10</f>
        <v>21950</v>
      </c>
      <c r="AU10" s="8">
        <f>'C завтраками| Bed and breakfast'!AU10</f>
        <v>25950</v>
      </c>
      <c r="AV10" s="8">
        <f>'C завтраками| Bed and breakfast'!AV10</f>
        <v>27950</v>
      </c>
      <c r="AW10" s="8">
        <f>'C завтраками| Bed and breakfast'!AW10</f>
        <v>26950</v>
      </c>
      <c r="AX10" s="8">
        <f>'C завтраками| Bed and breakfast'!AX10</f>
        <v>28950</v>
      </c>
      <c r="AY10" s="8">
        <f>'C завтраками| Bed and breakfast'!AY10</f>
        <v>32950</v>
      </c>
      <c r="AZ10" s="8">
        <f>'C завтраками| Bed and breakfast'!AZ10</f>
        <v>30950</v>
      </c>
      <c r="BA10" s="8">
        <f>'C завтраками| Bed and breakfast'!BA10</f>
        <v>26950</v>
      </c>
      <c r="BB10" s="8">
        <f>'C завтраками| Bed and breakfast'!BB10</f>
        <v>25450</v>
      </c>
      <c r="BC10" s="8">
        <f>'C завтраками| Bed and breakfast'!BC10</f>
        <v>23950</v>
      </c>
      <c r="BD10" s="8">
        <f>'C завтраками| Bed and breakfast'!BD10</f>
        <v>25450</v>
      </c>
      <c r="BE10" s="8">
        <f>'C завтраками| Bed and breakfast'!BE10</f>
        <v>20450</v>
      </c>
      <c r="BF10" s="8">
        <f>'C завтраками| Bed and breakfast'!BF10</f>
        <v>18950</v>
      </c>
    </row>
    <row r="11" spans="1:58" s="53" customFormat="1" x14ac:dyDescent="0.2">
      <c r="A11" s="180">
        <v>2</v>
      </c>
      <c r="B11" s="8">
        <f>'C завтраками| Bed and breakfast'!B11</f>
        <v>18400</v>
      </c>
      <c r="C11" s="8">
        <f>'C завтраками| Bed and breakfast'!C11</f>
        <v>14600</v>
      </c>
      <c r="D11" s="8">
        <f>'C завтраками| Bed and breakfast'!D11</f>
        <v>19600</v>
      </c>
      <c r="E11" s="8">
        <f>'C завтраками| Bed and breakfast'!E11</f>
        <v>16000</v>
      </c>
      <c r="F11" s="8">
        <f>'C завтраками| Bed and breakfast'!F11</f>
        <v>19600</v>
      </c>
      <c r="G11" s="8">
        <f>'C завтраками| Bed and breakfast'!G11</f>
        <v>20600</v>
      </c>
      <c r="H11" s="8">
        <f>'C завтраками| Bed and breakfast'!H11</f>
        <v>14600</v>
      </c>
      <c r="I11" s="8">
        <f>'C завтраками| Bed and breakfast'!I11</f>
        <v>14200</v>
      </c>
      <c r="J11" s="8">
        <f>'C завтраками| Bed and breakfast'!J11</f>
        <v>15600</v>
      </c>
      <c r="K11" s="8">
        <f>'C завтраками| Bed and breakfast'!K11</f>
        <v>14200</v>
      </c>
      <c r="L11" s="8">
        <f>'C завтраками| Bed and breakfast'!L11</f>
        <v>14200</v>
      </c>
      <c r="M11" s="8">
        <f>'C завтраками| Bed and breakfast'!M11</f>
        <v>13000</v>
      </c>
      <c r="N11" s="8">
        <f>'C завтраками| Bed and breakfast'!N11</f>
        <v>13000</v>
      </c>
      <c r="O11" s="8">
        <f>'C завтраками| Bed and breakfast'!O11</f>
        <v>13000</v>
      </c>
      <c r="P11" s="8">
        <f>'C завтраками| Bed and breakfast'!P11</f>
        <v>13000</v>
      </c>
      <c r="Q11" s="8">
        <f>'C завтраками| Bed and breakfast'!Q11</f>
        <v>14900</v>
      </c>
      <c r="R11" s="8">
        <f>'C завтраками| Bed and breakfast'!R11</f>
        <v>14200</v>
      </c>
      <c r="S11" s="8">
        <f>'C завтраками| Bed and breakfast'!S11</f>
        <v>14200</v>
      </c>
      <c r="T11" s="8">
        <f>'C завтраками| Bed and breakfast'!T11</f>
        <v>14900</v>
      </c>
      <c r="U11" s="8">
        <f>'C завтраками| Bed and breakfast'!U11</f>
        <v>12300</v>
      </c>
      <c r="V11" s="8">
        <f>'C завтраками| Bed and breakfast'!V11</f>
        <v>11600</v>
      </c>
      <c r="W11" s="8">
        <f>'C завтраками| Bed and breakfast'!W11</f>
        <v>12300</v>
      </c>
      <c r="X11" s="8">
        <f>'C завтраками| Bed and breakfast'!X11</f>
        <v>11600</v>
      </c>
      <c r="Y11" s="8">
        <f>'C завтраками| Bed and breakfast'!Y11</f>
        <v>12300</v>
      </c>
      <c r="Z11" s="8">
        <f>'C завтраками| Bed and breakfast'!Z11</f>
        <v>11600</v>
      </c>
      <c r="AA11" s="8">
        <f>'C завтраками| Bed and breakfast'!AA11</f>
        <v>12300</v>
      </c>
      <c r="AB11" s="8">
        <f>'C завтраками| Bed and breakfast'!AB11</f>
        <v>11600</v>
      </c>
      <c r="AC11" s="8">
        <f>'C завтраками| Bed and breakfast'!AC11</f>
        <v>12300</v>
      </c>
      <c r="AD11" s="8">
        <f>'C завтраками| Bed and breakfast'!AD11</f>
        <v>11600</v>
      </c>
      <c r="AE11" s="8">
        <f>'C завтраками| Bed and breakfast'!AE11</f>
        <v>12300</v>
      </c>
      <c r="AF11" s="8">
        <f>'C завтраками| Bed and breakfast'!AF11</f>
        <v>13200</v>
      </c>
      <c r="AG11" s="8">
        <f>'C завтраками| Bed and breakfast'!AG11</f>
        <v>12300</v>
      </c>
      <c r="AH11" s="8">
        <f>'C завтраками| Bed and breakfast'!AH11</f>
        <v>13700</v>
      </c>
      <c r="AI11" s="8">
        <f>'C завтраками| Bed and breakfast'!AI11</f>
        <v>15300</v>
      </c>
      <c r="AJ11" s="8">
        <f>'C завтраками| Bed and breakfast'!AJ11</f>
        <v>13700</v>
      </c>
      <c r="AK11" s="8">
        <f>'C завтраками| Bed and breakfast'!AK11</f>
        <v>20100</v>
      </c>
      <c r="AL11" s="8">
        <f>'C завтраками| Bed and breakfast'!AL11</f>
        <v>29500</v>
      </c>
      <c r="AM11" s="8">
        <f>'C завтраками| Bed and breakfast'!AM11</f>
        <v>32000</v>
      </c>
      <c r="AN11" s="8">
        <f>'C завтраками| Bed and breakfast'!AN11</f>
        <v>41500</v>
      </c>
      <c r="AO11" s="8">
        <f>'C завтраками| Bed and breakfast'!AO11</f>
        <v>41500</v>
      </c>
      <c r="AP11" s="8">
        <f>'C завтраками| Bed and breakfast'!AP11</f>
        <v>45000</v>
      </c>
      <c r="AQ11" s="8">
        <f>'C завтраками| Bed and breakfast'!AQ11</f>
        <v>34500</v>
      </c>
      <c r="AR11" s="8">
        <f>'C завтраками| Bed and breakfast'!AR11</f>
        <v>32000</v>
      </c>
      <c r="AS11" s="8">
        <f>'C завтраками| Bed and breakfast'!AS11</f>
        <v>25900</v>
      </c>
      <c r="AT11" s="8">
        <f>'C завтраками| Bed and breakfast'!AT11</f>
        <v>23900</v>
      </c>
      <c r="AU11" s="8">
        <f>'C завтраками| Bed and breakfast'!AU11</f>
        <v>27900</v>
      </c>
      <c r="AV11" s="8">
        <f>'C завтраками| Bed and breakfast'!AV11</f>
        <v>29900</v>
      </c>
      <c r="AW11" s="8">
        <f>'C завтраками| Bed and breakfast'!AW11</f>
        <v>28900</v>
      </c>
      <c r="AX11" s="8">
        <f>'C завтраками| Bed and breakfast'!AX11</f>
        <v>30900</v>
      </c>
      <c r="AY11" s="8">
        <f>'C завтраками| Bed and breakfast'!AY11</f>
        <v>34900</v>
      </c>
      <c r="AZ11" s="8">
        <f>'C завтраками| Bed and breakfast'!AZ11</f>
        <v>32900</v>
      </c>
      <c r="BA11" s="8">
        <f>'C завтраками| Bed and breakfast'!BA11</f>
        <v>28900</v>
      </c>
      <c r="BB11" s="8">
        <f>'C завтраками| Bed and breakfast'!BB11</f>
        <v>27400</v>
      </c>
      <c r="BC11" s="8">
        <f>'C завтраками| Bed and breakfast'!BC11</f>
        <v>25900</v>
      </c>
      <c r="BD11" s="8">
        <f>'C завтраками| Bed and breakfast'!BD11</f>
        <v>27400</v>
      </c>
      <c r="BE11" s="8">
        <f>'C завтраками| Bed and breakfast'!BE11</f>
        <v>22400</v>
      </c>
      <c r="BF11" s="8">
        <f>'C завтраками| Bed and breakfast'!BF11</f>
        <v>20900</v>
      </c>
    </row>
    <row r="12" spans="1:58"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s="53" customFormat="1" x14ac:dyDescent="0.2">
      <c r="A13" s="88">
        <f>A7</f>
        <v>1</v>
      </c>
      <c r="B13" s="8">
        <f>'C завтраками| Bed and breakfast'!B13</f>
        <v>17700</v>
      </c>
      <c r="C13" s="8">
        <f>'C завтраками| Bed and breakfast'!C13</f>
        <v>13900</v>
      </c>
      <c r="D13" s="8">
        <f>'C завтраками| Bed and breakfast'!D13</f>
        <v>18900</v>
      </c>
      <c r="E13" s="8">
        <f>'C завтраками| Bed and breakfast'!E13</f>
        <v>15300</v>
      </c>
      <c r="F13" s="8">
        <f>'C завтраками| Bed and breakfast'!F13</f>
        <v>18900</v>
      </c>
      <c r="G13" s="8">
        <f>'C завтраками| Bed and breakfast'!G13</f>
        <v>19900</v>
      </c>
      <c r="H13" s="8">
        <f>'C завтраками| Bed and breakfast'!H13</f>
        <v>13900</v>
      </c>
      <c r="I13" s="8">
        <f>'C завтраками| Bed and breakfast'!I13</f>
        <v>13500</v>
      </c>
      <c r="J13" s="8">
        <f>'C завтраками| Bed and breakfast'!J13</f>
        <v>14900</v>
      </c>
      <c r="K13" s="8">
        <f>'C завтраками| Bed and breakfast'!K13</f>
        <v>13500</v>
      </c>
      <c r="L13" s="8">
        <f>'C завтраками| Bed and breakfast'!L13</f>
        <v>13500</v>
      </c>
      <c r="M13" s="8">
        <f>'C завтраками| Bed and breakfast'!M13</f>
        <v>12300</v>
      </c>
      <c r="N13" s="8">
        <f>'C завтраками| Bed and breakfast'!N13</f>
        <v>12300</v>
      </c>
      <c r="O13" s="8">
        <f>'C завтраками| Bed and breakfast'!O13</f>
        <v>12300</v>
      </c>
      <c r="P13" s="8">
        <f>'C завтраками| Bed and breakfast'!P13</f>
        <v>12300</v>
      </c>
      <c r="Q13" s="8">
        <f>'C завтраками| Bed and breakfast'!Q13</f>
        <v>14200</v>
      </c>
      <c r="R13" s="8">
        <f>'C завтраками| Bed and breakfast'!R13</f>
        <v>13500</v>
      </c>
      <c r="S13" s="8">
        <f>'C завтраками| Bed and breakfast'!S13</f>
        <v>13500</v>
      </c>
      <c r="T13" s="8">
        <f>'C завтраками| Bed and breakfast'!T13</f>
        <v>14200</v>
      </c>
      <c r="U13" s="8">
        <f>'C завтраками| Bed and breakfast'!U13</f>
        <v>11600</v>
      </c>
      <c r="V13" s="8">
        <f>'C завтраками| Bed and breakfast'!V13</f>
        <v>10900</v>
      </c>
      <c r="W13" s="8">
        <f>'C завтраками| Bed and breakfast'!W13</f>
        <v>11600</v>
      </c>
      <c r="X13" s="8">
        <f>'C завтраками| Bed and breakfast'!X13</f>
        <v>10900</v>
      </c>
      <c r="Y13" s="8">
        <f>'C завтраками| Bed and breakfast'!Y13</f>
        <v>11600</v>
      </c>
      <c r="Z13" s="8">
        <f>'C завтраками| Bed and breakfast'!Z13</f>
        <v>10900</v>
      </c>
      <c r="AA13" s="8">
        <f>'C завтраками| Bed and breakfast'!AA13</f>
        <v>11600</v>
      </c>
      <c r="AB13" s="8">
        <f>'C завтраками| Bed and breakfast'!AB13</f>
        <v>10900</v>
      </c>
      <c r="AC13" s="8">
        <f>'C завтраками| Bed and breakfast'!AC13</f>
        <v>11600</v>
      </c>
      <c r="AD13" s="8">
        <f>'C завтраками| Bed and breakfast'!AD13</f>
        <v>10900</v>
      </c>
      <c r="AE13" s="8">
        <f>'C завтраками| Bed and breakfast'!AE13</f>
        <v>11600</v>
      </c>
      <c r="AF13" s="8">
        <f>'C завтраками| Bed and breakfast'!AF13</f>
        <v>12500</v>
      </c>
      <c r="AG13" s="8">
        <f>'C завтраками| Bed and breakfast'!AG13</f>
        <v>11600</v>
      </c>
      <c r="AH13" s="8">
        <f>'C завтраками| Bed and breakfast'!AH13</f>
        <v>13000</v>
      </c>
      <c r="AI13" s="8">
        <f>'C завтраками| Bed and breakfast'!AI13</f>
        <v>14600</v>
      </c>
      <c r="AJ13" s="8">
        <f>'C завтраками| Bed and breakfast'!AJ13</f>
        <v>13000</v>
      </c>
      <c r="AK13" s="8">
        <f>'C завтраками| Bed and breakfast'!AK13</f>
        <v>19400</v>
      </c>
      <c r="AL13" s="8">
        <f>'C завтраками| Bed and breakfast'!AL13</f>
        <v>28250</v>
      </c>
      <c r="AM13" s="8">
        <f>'C завтраками| Bed and breakfast'!AM13</f>
        <v>30750</v>
      </c>
      <c r="AN13" s="8">
        <f>'C завтраками| Bed and breakfast'!AN13</f>
        <v>40250</v>
      </c>
      <c r="AO13" s="8">
        <f>'C завтраками| Bed and breakfast'!AO13</f>
        <v>40250</v>
      </c>
      <c r="AP13" s="8">
        <f>'C завтраками| Bed and breakfast'!AP13</f>
        <v>43750</v>
      </c>
      <c r="AQ13" s="8">
        <f>'C завтраками| Bed and breakfast'!AQ13</f>
        <v>33250</v>
      </c>
      <c r="AR13" s="8">
        <f>'C завтраками| Bed and breakfast'!AR13</f>
        <v>30750</v>
      </c>
      <c r="AS13" s="8">
        <f>'C завтраками| Bed and breakfast'!AS13</f>
        <v>24950</v>
      </c>
      <c r="AT13" s="8">
        <f>'C завтраками| Bed and breakfast'!AT13</f>
        <v>22950</v>
      </c>
      <c r="AU13" s="8">
        <f>'C завтраками| Bed and breakfast'!AU13</f>
        <v>26950</v>
      </c>
      <c r="AV13" s="8">
        <f>'C завтраками| Bed and breakfast'!AV13</f>
        <v>28950</v>
      </c>
      <c r="AW13" s="8">
        <f>'C завтраками| Bed and breakfast'!AW13</f>
        <v>27950</v>
      </c>
      <c r="AX13" s="8">
        <f>'C завтраками| Bed and breakfast'!AX13</f>
        <v>29950</v>
      </c>
      <c r="AY13" s="8">
        <f>'C завтраками| Bed and breakfast'!AY13</f>
        <v>33950</v>
      </c>
      <c r="AZ13" s="8">
        <f>'C завтраками| Bed and breakfast'!AZ13</f>
        <v>31950</v>
      </c>
      <c r="BA13" s="8">
        <f>'C завтраками| Bed and breakfast'!BA13</f>
        <v>27950</v>
      </c>
      <c r="BB13" s="8">
        <f>'C завтраками| Bed and breakfast'!BB13</f>
        <v>26450</v>
      </c>
      <c r="BC13" s="8">
        <f>'C завтраками| Bed and breakfast'!BC13</f>
        <v>24950</v>
      </c>
      <c r="BD13" s="8">
        <f>'C завтраками| Bed and breakfast'!BD13</f>
        <v>26450</v>
      </c>
      <c r="BE13" s="8">
        <f>'C завтраками| Bed and breakfast'!BE13</f>
        <v>21450</v>
      </c>
      <c r="BF13" s="8">
        <f>'C завтраками| Bed and breakfast'!BF13</f>
        <v>19950</v>
      </c>
    </row>
    <row r="14" spans="1:58" s="53" customFormat="1" x14ac:dyDescent="0.2">
      <c r="A14" s="88">
        <f>A8</f>
        <v>2</v>
      </c>
      <c r="B14" s="8">
        <f>'C завтраками| Bed and breakfast'!B14</f>
        <v>19400</v>
      </c>
      <c r="C14" s="8">
        <f>'C завтраками| Bed and breakfast'!C14</f>
        <v>15600</v>
      </c>
      <c r="D14" s="8">
        <f>'C завтраками| Bed and breakfast'!D14</f>
        <v>20600</v>
      </c>
      <c r="E14" s="8">
        <f>'C завтраками| Bed and breakfast'!E14</f>
        <v>17000</v>
      </c>
      <c r="F14" s="8">
        <f>'C завтраками| Bed and breakfast'!F14</f>
        <v>20600</v>
      </c>
      <c r="G14" s="8">
        <f>'C завтраками| Bed and breakfast'!G14</f>
        <v>21600</v>
      </c>
      <c r="H14" s="8">
        <f>'C завтраками| Bed and breakfast'!H14</f>
        <v>15600</v>
      </c>
      <c r="I14" s="8">
        <f>'C завтраками| Bed and breakfast'!I14</f>
        <v>15200</v>
      </c>
      <c r="J14" s="8">
        <f>'C завтраками| Bed and breakfast'!J14</f>
        <v>16600</v>
      </c>
      <c r="K14" s="8">
        <f>'C завтраками| Bed and breakfast'!K14</f>
        <v>15200</v>
      </c>
      <c r="L14" s="8">
        <f>'C завтраками| Bed and breakfast'!L14</f>
        <v>15200</v>
      </c>
      <c r="M14" s="8">
        <f>'C завтраками| Bed and breakfast'!M14</f>
        <v>14000</v>
      </c>
      <c r="N14" s="8">
        <f>'C завтраками| Bed and breakfast'!N14</f>
        <v>14000</v>
      </c>
      <c r="O14" s="8">
        <f>'C завтраками| Bed and breakfast'!O14</f>
        <v>14000</v>
      </c>
      <c r="P14" s="8">
        <f>'C завтраками| Bed and breakfast'!P14</f>
        <v>14000</v>
      </c>
      <c r="Q14" s="8">
        <f>'C завтраками| Bed and breakfast'!Q14</f>
        <v>15900</v>
      </c>
      <c r="R14" s="8">
        <f>'C завтраками| Bed and breakfast'!R14</f>
        <v>15200</v>
      </c>
      <c r="S14" s="8">
        <f>'C завтраками| Bed and breakfast'!S14</f>
        <v>15200</v>
      </c>
      <c r="T14" s="8">
        <f>'C завтраками| Bed and breakfast'!T14</f>
        <v>15900</v>
      </c>
      <c r="U14" s="8">
        <f>'C завтраками| Bed and breakfast'!U14</f>
        <v>13300</v>
      </c>
      <c r="V14" s="8">
        <f>'C завтраками| Bed and breakfast'!V14</f>
        <v>12600</v>
      </c>
      <c r="W14" s="8">
        <f>'C завтраками| Bed and breakfast'!W14</f>
        <v>13300</v>
      </c>
      <c r="X14" s="8">
        <f>'C завтраками| Bed and breakfast'!X14</f>
        <v>12600</v>
      </c>
      <c r="Y14" s="8">
        <f>'C завтраками| Bed and breakfast'!Y14</f>
        <v>13300</v>
      </c>
      <c r="Z14" s="8">
        <f>'C завтраками| Bed and breakfast'!Z14</f>
        <v>12600</v>
      </c>
      <c r="AA14" s="8">
        <f>'C завтраками| Bed and breakfast'!AA14</f>
        <v>13300</v>
      </c>
      <c r="AB14" s="8">
        <f>'C завтраками| Bed and breakfast'!AB14</f>
        <v>12600</v>
      </c>
      <c r="AC14" s="8">
        <f>'C завтраками| Bed and breakfast'!AC14</f>
        <v>13300</v>
      </c>
      <c r="AD14" s="8">
        <f>'C завтраками| Bed and breakfast'!AD14</f>
        <v>12600</v>
      </c>
      <c r="AE14" s="8">
        <f>'C завтраками| Bed and breakfast'!AE14</f>
        <v>13300</v>
      </c>
      <c r="AF14" s="8">
        <f>'C завтраками| Bed and breakfast'!AF14</f>
        <v>14200</v>
      </c>
      <c r="AG14" s="8">
        <f>'C завтраками| Bed and breakfast'!AG14</f>
        <v>13300</v>
      </c>
      <c r="AH14" s="8">
        <f>'C завтраками| Bed and breakfast'!AH14</f>
        <v>14700</v>
      </c>
      <c r="AI14" s="8">
        <f>'C завтраками| Bed and breakfast'!AI14</f>
        <v>16300</v>
      </c>
      <c r="AJ14" s="8">
        <f>'C завтраками| Bed and breakfast'!AJ14</f>
        <v>14700</v>
      </c>
      <c r="AK14" s="8">
        <f>'C завтраками| Bed and breakfast'!AK14</f>
        <v>21100</v>
      </c>
      <c r="AL14" s="8">
        <f>'C завтраками| Bed and breakfast'!AL14</f>
        <v>30500</v>
      </c>
      <c r="AM14" s="8">
        <f>'C завтраками| Bed and breakfast'!AM14</f>
        <v>33000</v>
      </c>
      <c r="AN14" s="8">
        <f>'C завтраками| Bed and breakfast'!AN14</f>
        <v>42500</v>
      </c>
      <c r="AO14" s="8">
        <f>'C завтраками| Bed and breakfast'!AO14</f>
        <v>42500</v>
      </c>
      <c r="AP14" s="8">
        <f>'C завтраками| Bed and breakfast'!AP14</f>
        <v>46000</v>
      </c>
      <c r="AQ14" s="8">
        <f>'C завтраками| Bed and breakfast'!AQ14</f>
        <v>35500</v>
      </c>
      <c r="AR14" s="8">
        <f>'C завтраками| Bed and breakfast'!AR14</f>
        <v>33000</v>
      </c>
      <c r="AS14" s="8">
        <f>'C завтраками| Bed and breakfast'!AS14</f>
        <v>26900</v>
      </c>
      <c r="AT14" s="8">
        <f>'C завтраками| Bed and breakfast'!AT14</f>
        <v>24900</v>
      </c>
      <c r="AU14" s="8">
        <f>'C завтраками| Bed and breakfast'!AU14</f>
        <v>28900</v>
      </c>
      <c r="AV14" s="8">
        <f>'C завтраками| Bed and breakfast'!AV14</f>
        <v>30900</v>
      </c>
      <c r="AW14" s="8">
        <f>'C завтраками| Bed and breakfast'!AW14</f>
        <v>29900</v>
      </c>
      <c r="AX14" s="8">
        <f>'C завтраками| Bed and breakfast'!AX14</f>
        <v>31900</v>
      </c>
      <c r="AY14" s="8">
        <f>'C завтраками| Bed and breakfast'!AY14</f>
        <v>35900</v>
      </c>
      <c r="AZ14" s="8">
        <f>'C завтраками| Bed and breakfast'!AZ14</f>
        <v>33900</v>
      </c>
      <c r="BA14" s="8">
        <f>'C завтраками| Bed and breakfast'!BA14</f>
        <v>29900</v>
      </c>
      <c r="BB14" s="8">
        <f>'C завтраками| Bed and breakfast'!BB14</f>
        <v>28400</v>
      </c>
      <c r="BC14" s="8">
        <f>'C завтраками| Bed and breakfast'!BC14</f>
        <v>26900</v>
      </c>
      <c r="BD14" s="8">
        <f>'C завтраками| Bed and breakfast'!BD14</f>
        <v>28400</v>
      </c>
      <c r="BE14" s="8">
        <f>'C завтраками| Bed and breakfast'!BE14</f>
        <v>23400</v>
      </c>
      <c r="BF14" s="8">
        <f>'C завтраками| Bed and breakfast'!BF14</f>
        <v>21900</v>
      </c>
    </row>
    <row r="15" spans="1:58"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s="53" customFormat="1" x14ac:dyDescent="0.2">
      <c r="A16" s="88">
        <f>A7</f>
        <v>1</v>
      </c>
      <c r="B16" s="8">
        <f>'C завтраками| Bed and breakfast'!B16</f>
        <v>19400</v>
      </c>
      <c r="C16" s="8">
        <f>'C завтраками| Bed and breakfast'!C16</f>
        <v>15600</v>
      </c>
      <c r="D16" s="8">
        <f>'C завтраками| Bed and breakfast'!D16</f>
        <v>20600</v>
      </c>
      <c r="E16" s="8">
        <f>'C завтраками| Bed and breakfast'!E16</f>
        <v>17000</v>
      </c>
      <c r="F16" s="8">
        <f>'C завтраками| Bed and breakfast'!F16</f>
        <v>20600</v>
      </c>
      <c r="G16" s="8">
        <f>'C завтраками| Bed and breakfast'!G16</f>
        <v>21600</v>
      </c>
      <c r="H16" s="8">
        <f>'C завтраками| Bed and breakfast'!H16</f>
        <v>15600</v>
      </c>
      <c r="I16" s="8">
        <f>'C завтраками| Bed and breakfast'!I16</f>
        <v>15200</v>
      </c>
      <c r="J16" s="8">
        <f>'C завтраками| Bed and breakfast'!J16</f>
        <v>16600</v>
      </c>
      <c r="K16" s="8">
        <f>'C завтраками| Bed and breakfast'!K16</f>
        <v>15200</v>
      </c>
      <c r="L16" s="8">
        <f>'C завтраками| Bed and breakfast'!L16</f>
        <v>15200</v>
      </c>
      <c r="M16" s="8">
        <f>'C завтраками| Bed and breakfast'!M16</f>
        <v>14000</v>
      </c>
      <c r="N16" s="8">
        <f>'C завтраками| Bed and breakfast'!N16</f>
        <v>14000</v>
      </c>
      <c r="O16" s="8">
        <f>'C завтраками| Bed and breakfast'!O16</f>
        <v>14000</v>
      </c>
      <c r="P16" s="8">
        <f>'C завтраками| Bed and breakfast'!P16</f>
        <v>14000</v>
      </c>
      <c r="Q16" s="8">
        <f>'C завтраками| Bed and breakfast'!Q16</f>
        <v>15900</v>
      </c>
      <c r="R16" s="8">
        <f>'C завтраками| Bed and breakfast'!R16</f>
        <v>15200</v>
      </c>
      <c r="S16" s="8">
        <f>'C завтраками| Bed and breakfast'!S16</f>
        <v>15200</v>
      </c>
      <c r="T16" s="8">
        <f>'C завтраками| Bed and breakfast'!T16</f>
        <v>15900</v>
      </c>
      <c r="U16" s="8">
        <f>'C завтраками| Bed and breakfast'!U16</f>
        <v>13300</v>
      </c>
      <c r="V16" s="8">
        <f>'C завтраками| Bed and breakfast'!V16</f>
        <v>12600</v>
      </c>
      <c r="W16" s="8">
        <f>'C завтраками| Bed and breakfast'!W16</f>
        <v>13300</v>
      </c>
      <c r="X16" s="8">
        <f>'C завтраками| Bed and breakfast'!X16</f>
        <v>12600</v>
      </c>
      <c r="Y16" s="8">
        <f>'C завтраками| Bed and breakfast'!Y16</f>
        <v>13300</v>
      </c>
      <c r="Z16" s="8">
        <f>'C завтраками| Bed and breakfast'!Z16</f>
        <v>12600</v>
      </c>
      <c r="AA16" s="8">
        <f>'C завтраками| Bed and breakfast'!AA16</f>
        <v>13300</v>
      </c>
      <c r="AB16" s="8">
        <f>'C завтраками| Bed and breakfast'!AB16</f>
        <v>12600</v>
      </c>
      <c r="AC16" s="8">
        <f>'C завтраками| Bed and breakfast'!AC16</f>
        <v>13300</v>
      </c>
      <c r="AD16" s="8">
        <f>'C завтраками| Bed and breakfast'!AD16</f>
        <v>12600</v>
      </c>
      <c r="AE16" s="8">
        <f>'C завтраками| Bed and breakfast'!AE16</f>
        <v>13300</v>
      </c>
      <c r="AF16" s="8">
        <f>'C завтраками| Bed and breakfast'!AF16</f>
        <v>14200</v>
      </c>
      <c r="AG16" s="8">
        <f>'C завтраками| Bed and breakfast'!AG16</f>
        <v>13300</v>
      </c>
      <c r="AH16" s="8">
        <f>'C завтраками| Bed and breakfast'!AH16</f>
        <v>14700</v>
      </c>
      <c r="AI16" s="8">
        <f>'C завтраками| Bed and breakfast'!AI16</f>
        <v>16300</v>
      </c>
      <c r="AJ16" s="8">
        <f>'C завтраками| Bed and breakfast'!AJ16</f>
        <v>14700</v>
      </c>
      <c r="AK16" s="8">
        <f>'C завтраками| Bed and breakfast'!AK16</f>
        <v>21100</v>
      </c>
      <c r="AL16" s="8">
        <f>'C завтраками| Bed and breakfast'!AL16</f>
        <v>30250</v>
      </c>
      <c r="AM16" s="8">
        <f>'C завтраками| Bed and breakfast'!AM16</f>
        <v>32750</v>
      </c>
      <c r="AN16" s="8">
        <f>'C завтраками| Bed and breakfast'!AN16</f>
        <v>42250</v>
      </c>
      <c r="AO16" s="8">
        <f>'C завтраками| Bed and breakfast'!AO16</f>
        <v>42250</v>
      </c>
      <c r="AP16" s="8">
        <f>'C завтраками| Bed and breakfast'!AP16</f>
        <v>45750</v>
      </c>
      <c r="AQ16" s="8">
        <f>'C завтраками| Bed and breakfast'!AQ16</f>
        <v>35250</v>
      </c>
      <c r="AR16" s="8">
        <f>'C завтраками| Bed and breakfast'!AR16</f>
        <v>32750</v>
      </c>
      <c r="AS16" s="8">
        <f>'C завтраками| Bed and breakfast'!AS16</f>
        <v>26450</v>
      </c>
      <c r="AT16" s="8">
        <f>'C завтраками| Bed and breakfast'!AT16</f>
        <v>24450</v>
      </c>
      <c r="AU16" s="8">
        <f>'C завтраками| Bed and breakfast'!AU16</f>
        <v>28450</v>
      </c>
      <c r="AV16" s="8">
        <f>'C завтраками| Bed and breakfast'!AV16</f>
        <v>30450</v>
      </c>
      <c r="AW16" s="8">
        <f>'C завтраками| Bed and breakfast'!AW16</f>
        <v>29650</v>
      </c>
      <c r="AX16" s="8">
        <f>'C завтраками| Bed and breakfast'!AX16</f>
        <v>31650</v>
      </c>
      <c r="AY16" s="8">
        <f>'C завтраками| Bed and breakfast'!AY16</f>
        <v>35650</v>
      </c>
      <c r="AZ16" s="8">
        <f>'C завтраками| Bed and breakfast'!AZ16</f>
        <v>33650</v>
      </c>
      <c r="BA16" s="8">
        <f>'C завтраками| Bed and breakfast'!BA16</f>
        <v>29650</v>
      </c>
      <c r="BB16" s="8">
        <f>'C завтраками| Bed and breakfast'!BB16</f>
        <v>28150</v>
      </c>
      <c r="BC16" s="8">
        <f>'C завтраками| Bed and breakfast'!BC16</f>
        <v>26650</v>
      </c>
      <c r="BD16" s="8">
        <f>'C завтраками| Bed and breakfast'!BD16</f>
        <v>28150</v>
      </c>
      <c r="BE16" s="8">
        <f>'C завтраками| Bed and breakfast'!BE16</f>
        <v>22950</v>
      </c>
      <c r="BF16" s="8">
        <f>'C завтраками| Bed and breakfast'!BF16</f>
        <v>21450</v>
      </c>
    </row>
    <row r="17" spans="1:58" s="53" customFormat="1" x14ac:dyDescent="0.2">
      <c r="A17" s="88">
        <f>A8</f>
        <v>2</v>
      </c>
      <c r="B17" s="8">
        <f>'C завтраками| Bed and breakfast'!B17</f>
        <v>21100</v>
      </c>
      <c r="C17" s="8">
        <f>'C завтраками| Bed and breakfast'!C17</f>
        <v>17300</v>
      </c>
      <c r="D17" s="8">
        <f>'C завтраками| Bed and breakfast'!D17</f>
        <v>22300</v>
      </c>
      <c r="E17" s="8">
        <f>'C завтраками| Bed and breakfast'!E17</f>
        <v>18700</v>
      </c>
      <c r="F17" s="8">
        <f>'C завтраками| Bed and breakfast'!F17</f>
        <v>22300</v>
      </c>
      <c r="G17" s="8">
        <f>'C завтраками| Bed and breakfast'!G17</f>
        <v>23300</v>
      </c>
      <c r="H17" s="8">
        <f>'C завтраками| Bed and breakfast'!H17</f>
        <v>17300</v>
      </c>
      <c r="I17" s="8">
        <f>'C завтраками| Bed and breakfast'!I17</f>
        <v>16900</v>
      </c>
      <c r="J17" s="8">
        <f>'C завтраками| Bed and breakfast'!J17</f>
        <v>18300</v>
      </c>
      <c r="K17" s="8">
        <f>'C завтраками| Bed and breakfast'!K17</f>
        <v>16900</v>
      </c>
      <c r="L17" s="8">
        <f>'C завтраками| Bed and breakfast'!L17</f>
        <v>16900</v>
      </c>
      <c r="M17" s="8">
        <f>'C завтраками| Bed and breakfast'!M17</f>
        <v>15700</v>
      </c>
      <c r="N17" s="8">
        <f>'C завтраками| Bed and breakfast'!N17</f>
        <v>15700</v>
      </c>
      <c r="O17" s="8">
        <f>'C завтраками| Bed and breakfast'!O17</f>
        <v>15700</v>
      </c>
      <c r="P17" s="8">
        <f>'C завтраками| Bed and breakfast'!P17</f>
        <v>15700</v>
      </c>
      <c r="Q17" s="8">
        <f>'C завтраками| Bed and breakfast'!Q17</f>
        <v>17600</v>
      </c>
      <c r="R17" s="8">
        <f>'C завтраками| Bed and breakfast'!R17</f>
        <v>16900</v>
      </c>
      <c r="S17" s="8">
        <f>'C завтраками| Bed and breakfast'!S17</f>
        <v>16900</v>
      </c>
      <c r="T17" s="8">
        <f>'C завтраками| Bed and breakfast'!T17</f>
        <v>17600</v>
      </c>
      <c r="U17" s="8">
        <f>'C завтраками| Bed and breakfast'!U17</f>
        <v>15000</v>
      </c>
      <c r="V17" s="8">
        <f>'C завтраками| Bed and breakfast'!V17</f>
        <v>14300</v>
      </c>
      <c r="W17" s="8">
        <f>'C завтраками| Bed and breakfast'!W17</f>
        <v>15000</v>
      </c>
      <c r="X17" s="8">
        <f>'C завтраками| Bed and breakfast'!X17</f>
        <v>14300</v>
      </c>
      <c r="Y17" s="8">
        <f>'C завтраками| Bed and breakfast'!Y17</f>
        <v>15000</v>
      </c>
      <c r="Z17" s="8">
        <f>'C завтраками| Bed and breakfast'!Z17</f>
        <v>14300</v>
      </c>
      <c r="AA17" s="8">
        <f>'C завтраками| Bed and breakfast'!AA17</f>
        <v>15000</v>
      </c>
      <c r="AB17" s="8">
        <f>'C завтраками| Bed and breakfast'!AB17</f>
        <v>14300</v>
      </c>
      <c r="AC17" s="8">
        <f>'C завтраками| Bed and breakfast'!AC17</f>
        <v>15000</v>
      </c>
      <c r="AD17" s="8">
        <f>'C завтраками| Bed and breakfast'!AD17</f>
        <v>14300</v>
      </c>
      <c r="AE17" s="8">
        <f>'C завтраками| Bed and breakfast'!AE17</f>
        <v>15000</v>
      </c>
      <c r="AF17" s="8">
        <f>'C завтраками| Bed and breakfast'!AF17</f>
        <v>15900</v>
      </c>
      <c r="AG17" s="8">
        <f>'C завтраками| Bed and breakfast'!AG17</f>
        <v>15000</v>
      </c>
      <c r="AH17" s="8">
        <f>'C завтраками| Bed and breakfast'!AH17</f>
        <v>16400</v>
      </c>
      <c r="AI17" s="8">
        <f>'C завтраками| Bed and breakfast'!AI17</f>
        <v>18000</v>
      </c>
      <c r="AJ17" s="8">
        <f>'C завтраками| Bed and breakfast'!AJ17</f>
        <v>16400</v>
      </c>
      <c r="AK17" s="8">
        <f>'C завтраками| Bed and breakfast'!AK17</f>
        <v>22800</v>
      </c>
      <c r="AL17" s="8">
        <f>'C завтраками| Bed and breakfast'!AL17</f>
        <v>32500</v>
      </c>
      <c r="AM17" s="8">
        <f>'C завтраками| Bed and breakfast'!AM17</f>
        <v>35000</v>
      </c>
      <c r="AN17" s="8">
        <f>'C завтраками| Bed and breakfast'!AN17</f>
        <v>44500</v>
      </c>
      <c r="AO17" s="8">
        <f>'C завтраками| Bed and breakfast'!AO17</f>
        <v>44500</v>
      </c>
      <c r="AP17" s="8">
        <f>'C завтраками| Bed and breakfast'!AP17</f>
        <v>48000</v>
      </c>
      <c r="AQ17" s="8">
        <f>'C завтраками| Bed and breakfast'!AQ17</f>
        <v>37500</v>
      </c>
      <c r="AR17" s="8">
        <f>'C завтраками| Bed and breakfast'!AR17</f>
        <v>35000</v>
      </c>
      <c r="AS17" s="8">
        <f>'C завтраками| Bed and breakfast'!AS17</f>
        <v>28400</v>
      </c>
      <c r="AT17" s="8">
        <f>'C завтраками| Bed and breakfast'!AT17</f>
        <v>26400</v>
      </c>
      <c r="AU17" s="8">
        <f>'C завтраками| Bed and breakfast'!AU17</f>
        <v>30400</v>
      </c>
      <c r="AV17" s="8">
        <f>'C завтраками| Bed and breakfast'!AV17</f>
        <v>32400</v>
      </c>
      <c r="AW17" s="8">
        <f>'C завтраками| Bed and breakfast'!AW17</f>
        <v>31600</v>
      </c>
      <c r="AX17" s="8">
        <f>'C завтраками| Bed and breakfast'!AX17</f>
        <v>33600</v>
      </c>
      <c r="AY17" s="8">
        <f>'C завтраками| Bed and breakfast'!AY17</f>
        <v>37600</v>
      </c>
      <c r="AZ17" s="8">
        <f>'C завтраками| Bed and breakfast'!AZ17</f>
        <v>35600</v>
      </c>
      <c r="BA17" s="8">
        <f>'C завтраками| Bed and breakfast'!BA17</f>
        <v>31600</v>
      </c>
      <c r="BB17" s="8">
        <f>'C завтраками| Bed and breakfast'!BB17</f>
        <v>30100</v>
      </c>
      <c r="BC17" s="8">
        <f>'C завтраками| Bed and breakfast'!BC17</f>
        <v>28600</v>
      </c>
      <c r="BD17" s="8">
        <f>'C завтраками| Bed and breakfast'!BD17</f>
        <v>30100</v>
      </c>
      <c r="BE17" s="8">
        <f>'C завтраками| Bed and breakfast'!BE17</f>
        <v>24900</v>
      </c>
      <c r="BF17" s="8">
        <f>'C завтраками| Bed and breakfast'!BF17</f>
        <v>23400</v>
      </c>
    </row>
    <row r="18" spans="1:58"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s="53" customFormat="1" x14ac:dyDescent="0.2">
      <c r="A19" s="88">
        <f>A7</f>
        <v>1</v>
      </c>
      <c r="B19" s="8">
        <f>'C завтраками| Bed and breakfast'!B19</f>
        <v>39700</v>
      </c>
      <c r="C19" s="8">
        <f>'C завтраками| Bed and breakfast'!C19</f>
        <v>35900</v>
      </c>
      <c r="D19" s="8">
        <f>'C завтраками| Bed and breakfast'!D19</f>
        <v>40900</v>
      </c>
      <c r="E19" s="8">
        <f>'C завтраками| Bed and breakfast'!E19</f>
        <v>37300</v>
      </c>
      <c r="F19" s="8">
        <f>'C завтраками| Bed and breakfast'!F19</f>
        <v>40900</v>
      </c>
      <c r="G19" s="8">
        <f>'C завтраками| Bed and breakfast'!G19</f>
        <v>41900</v>
      </c>
      <c r="H19" s="8">
        <f>'C завтраками| Bed and breakfast'!H19</f>
        <v>35900</v>
      </c>
      <c r="I19" s="8">
        <f>'C завтраками| Bed and breakfast'!I19</f>
        <v>31500</v>
      </c>
      <c r="J19" s="8">
        <f>'C завтраками| Bed and breakfast'!J19</f>
        <v>32900</v>
      </c>
      <c r="K19" s="8">
        <f>'C завтраками| Bed and breakfast'!K19</f>
        <v>31500</v>
      </c>
      <c r="L19" s="8">
        <f>'C завтраками| Bed and breakfast'!L19</f>
        <v>31500</v>
      </c>
      <c r="M19" s="8">
        <f>'C завтраками| Bed and breakfast'!M19</f>
        <v>30300</v>
      </c>
      <c r="N19" s="8">
        <f>'C завтраками| Bed and breakfast'!N19</f>
        <v>30300</v>
      </c>
      <c r="O19" s="8">
        <f>'C завтраками| Bed and breakfast'!O19</f>
        <v>30300</v>
      </c>
      <c r="P19" s="8">
        <f>'C завтраками| Bed and breakfast'!P19</f>
        <v>30300</v>
      </c>
      <c r="Q19" s="8">
        <f>'C завтраками| Bed and breakfast'!Q19</f>
        <v>32200</v>
      </c>
      <c r="R19" s="8">
        <f>'C завтраками| Bed and breakfast'!R19</f>
        <v>31500</v>
      </c>
      <c r="S19" s="8">
        <f>'C завтраками| Bed and breakfast'!S19</f>
        <v>31500</v>
      </c>
      <c r="T19" s="8">
        <f>'C завтраками| Bed and breakfast'!T19</f>
        <v>32200</v>
      </c>
      <c r="U19" s="8">
        <f>'C завтраками| Bed and breakfast'!U19</f>
        <v>29600</v>
      </c>
      <c r="V19" s="8">
        <f>'C завтраками| Bed and breakfast'!V19</f>
        <v>28900</v>
      </c>
      <c r="W19" s="8">
        <f>'C завтраками| Bed and breakfast'!W19</f>
        <v>29600</v>
      </c>
      <c r="X19" s="8">
        <f>'C завтраками| Bed and breakfast'!X19</f>
        <v>28900</v>
      </c>
      <c r="Y19" s="8">
        <f>'C завтраками| Bed and breakfast'!Y19</f>
        <v>29600</v>
      </c>
      <c r="Z19" s="8">
        <f>'C завтраками| Bed and breakfast'!Z19</f>
        <v>28900</v>
      </c>
      <c r="AA19" s="8">
        <f>'C завтраками| Bed and breakfast'!AA19</f>
        <v>29600</v>
      </c>
      <c r="AB19" s="8">
        <f>'C завтраками| Bed and breakfast'!AB19</f>
        <v>28900</v>
      </c>
      <c r="AC19" s="8">
        <f>'C завтраками| Bed and breakfast'!AC19</f>
        <v>29600</v>
      </c>
      <c r="AD19" s="8">
        <f>'C завтраками| Bed and breakfast'!AD19</f>
        <v>28900</v>
      </c>
      <c r="AE19" s="8">
        <f>'C завтраками| Bed and breakfast'!AE19</f>
        <v>34600</v>
      </c>
      <c r="AF19" s="8">
        <f>'C завтраками| Bed and breakfast'!AF19</f>
        <v>35500</v>
      </c>
      <c r="AG19" s="8">
        <f>'C завтраками| Bed and breakfast'!AG19</f>
        <v>34600</v>
      </c>
      <c r="AH19" s="8">
        <f>'C завтраками| Bed and breakfast'!AH19</f>
        <v>36000</v>
      </c>
      <c r="AI19" s="8">
        <f>'C завтраками| Bed and breakfast'!AI19</f>
        <v>37600</v>
      </c>
      <c r="AJ19" s="8">
        <f>'C завтраками| Bed and breakfast'!AJ19</f>
        <v>36000</v>
      </c>
      <c r="AK19" s="8">
        <f>'C завтраками| Bed and breakfast'!AK19</f>
        <v>42400</v>
      </c>
      <c r="AL19" s="8">
        <f>'C завтраками| Bed and breakfast'!AL19</f>
        <v>50250</v>
      </c>
      <c r="AM19" s="8">
        <f>'C завтраками| Bed and breakfast'!AM19</f>
        <v>52750</v>
      </c>
      <c r="AN19" s="8">
        <f>'C завтраками| Bed and breakfast'!AN19</f>
        <v>62250</v>
      </c>
      <c r="AO19" s="8">
        <f>'C завтраками| Bed and breakfast'!AO19</f>
        <v>62250</v>
      </c>
      <c r="AP19" s="8">
        <f>'C завтраками| Bed and breakfast'!AP19</f>
        <v>65750</v>
      </c>
      <c r="AQ19" s="8">
        <f>'C завтраками| Bed and breakfast'!AQ19</f>
        <v>55250</v>
      </c>
      <c r="AR19" s="8">
        <f>'C завтраками| Bed and breakfast'!AR19</f>
        <v>52750</v>
      </c>
      <c r="AS19" s="8">
        <f>'C завтраками| Bed and breakfast'!AS19</f>
        <v>41950</v>
      </c>
      <c r="AT19" s="8">
        <f>'C завтраками| Bed and breakfast'!AT19</f>
        <v>39950</v>
      </c>
      <c r="AU19" s="8">
        <f>'C завтраками| Bed and breakfast'!AU19</f>
        <v>43950</v>
      </c>
      <c r="AV19" s="8">
        <f>'C завтраками| Bed and breakfast'!AV19</f>
        <v>45950</v>
      </c>
      <c r="AW19" s="8">
        <f>'C завтраками| Bed and breakfast'!AW19</f>
        <v>49950</v>
      </c>
      <c r="AX19" s="8">
        <f>'C завтраками| Bed and breakfast'!AX19</f>
        <v>51950</v>
      </c>
      <c r="AY19" s="8">
        <f>'C завтраками| Bed and breakfast'!AY19</f>
        <v>55950</v>
      </c>
      <c r="AZ19" s="8">
        <f>'C завтраками| Bed and breakfast'!AZ19</f>
        <v>53950</v>
      </c>
      <c r="BA19" s="8">
        <f>'C завтраками| Bed and breakfast'!BA19</f>
        <v>49950</v>
      </c>
      <c r="BB19" s="8">
        <f>'C завтраками| Bed and breakfast'!BB19</f>
        <v>48450</v>
      </c>
      <c r="BC19" s="8">
        <f>'C завтраками| Bed and breakfast'!BC19</f>
        <v>46950</v>
      </c>
      <c r="BD19" s="8">
        <f>'C завтраками| Bed and breakfast'!BD19</f>
        <v>48450</v>
      </c>
      <c r="BE19" s="8">
        <f>'C завтраками| Bed and breakfast'!BE19</f>
        <v>38450</v>
      </c>
      <c r="BF19" s="8">
        <f>'C завтраками| Bed and breakfast'!BF19</f>
        <v>36950</v>
      </c>
    </row>
    <row r="20" spans="1:58" s="53" customFormat="1" x14ac:dyDescent="0.2">
      <c r="A20" s="88">
        <f>A8</f>
        <v>2</v>
      </c>
      <c r="B20" s="8">
        <f>'C завтраками| Bed and breakfast'!B20</f>
        <v>41400</v>
      </c>
      <c r="C20" s="8">
        <f>'C завтраками| Bed and breakfast'!C20</f>
        <v>37600</v>
      </c>
      <c r="D20" s="8">
        <f>'C завтраками| Bed and breakfast'!D20</f>
        <v>42600</v>
      </c>
      <c r="E20" s="8">
        <f>'C завтраками| Bed and breakfast'!E20</f>
        <v>39000</v>
      </c>
      <c r="F20" s="8">
        <f>'C завтраками| Bed and breakfast'!F20</f>
        <v>42600</v>
      </c>
      <c r="G20" s="8">
        <f>'C завтраками| Bed and breakfast'!G20</f>
        <v>43600</v>
      </c>
      <c r="H20" s="8">
        <f>'C завтраками| Bed and breakfast'!H20</f>
        <v>37600</v>
      </c>
      <c r="I20" s="8">
        <f>'C завтраками| Bed and breakfast'!I20</f>
        <v>33200</v>
      </c>
      <c r="J20" s="8">
        <f>'C завтраками| Bed and breakfast'!J20</f>
        <v>34600</v>
      </c>
      <c r="K20" s="8">
        <f>'C завтраками| Bed and breakfast'!K20</f>
        <v>33200</v>
      </c>
      <c r="L20" s="8">
        <f>'C завтраками| Bed and breakfast'!L20</f>
        <v>33200</v>
      </c>
      <c r="M20" s="8">
        <f>'C завтраками| Bed and breakfast'!M20</f>
        <v>32000</v>
      </c>
      <c r="N20" s="8">
        <f>'C завтраками| Bed and breakfast'!N20</f>
        <v>32000</v>
      </c>
      <c r="O20" s="8">
        <f>'C завтраками| Bed and breakfast'!O20</f>
        <v>32000</v>
      </c>
      <c r="P20" s="8">
        <f>'C завтраками| Bed and breakfast'!P20</f>
        <v>32000</v>
      </c>
      <c r="Q20" s="8">
        <f>'C завтраками| Bed and breakfast'!Q20</f>
        <v>33900</v>
      </c>
      <c r="R20" s="8">
        <f>'C завтраками| Bed and breakfast'!R20</f>
        <v>33200</v>
      </c>
      <c r="S20" s="8">
        <f>'C завтраками| Bed and breakfast'!S20</f>
        <v>33200</v>
      </c>
      <c r="T20" s="8">
        <f>'C завтраками| Bed and breakfast'!T20</f>
        <v>33900</v>
      </c>
      <c r="U20" s="8">
        <f>'C завтраками| Bed and breakfast'!U20</f>
        <v>31300</v>
      </c>
      <c r="V20" s="8">
        <f>'C завтраками| Bed and breakfast'!V20</f>
        <v>30600</v>
      </c>
      <c r="W20" s="8">
        <f>'C завтраками| Bed and breakfast'!W20</f>
        <v>31300</v>
      </c>
      <c r="X20" s="8">
        <f>'C завтраками| Bed and breakfast'!X20</f>
        <v>30600</v>
      </c>
      <c r="Y20" s="8">
        <f>'C завтраками| Bed and breakfast'!Y20</f>
        <v>31300</v>
      </c>
      <c r="Z20" s="8">
        <f>'C завтраками| Bed and breakfast'!Z20</f>
        <v>30600</v>
      </c>
      <c r="AA20" s="8">
        <f>'C завтраками| Bed and breakfast'!AA20</f>
        <v>31300</v>
      </c>
      <c r="AB20" s="8">
        <f>'C завтраками| Bed and breakfast'!AB20</f>
        <v>30600</v>
      </c>
      <c r="AC20" s="8">
        <f>'C завтраками| Bed and breakfast'!AC20</f>
        <v>31300</v>
      </c>
      <c r="AD20" s="8">
        <f>'C завтраками| Bed and breakfast'!AD20</f>
        <v>30600</v>
      </c>
      <c r="AE20" s="8">
        <f>'C завтраками| Bed and breakfast'!AE20</f>
        <v>36300</v>
      </c>
      <c r="AF20" s="8">
        <f>'C завтраками| Bed and breakfast'!AF20</f>
        <v>37200</v>
      </c>
      <c r="AG20" s="8">
        <f>'C завтраками| Bed and breakfast'!AG20</f>
        <v>36300</v>
      </c>
      <c r="AH20" s="8">
        <f>'C завтраками| Bed and breakfast'!AH20</f>
        <v>37700</v>
      </c>
      <c r="AI20" s="8">
        <f>'C завтраками| Bed and breakfast'!AI20</f>
        <v>39300</v>
      </c>
      <c r="AJ20" s="8">
        <f>'C завтраками| Bed and breakfast'!AJ20</f>
        <v>37700</v>
      </c>
      <c r="AK20" s="8">
        <f>'C завтраками| Bed and breakfast'!AK20</f>
        <v>44100</v>
      </c>
      <c r="AL20" s="8">
        <f>'C завтраками| Bed and breakfast'!AL20</f>
        <v>52500</v>
      </c>
      <c r="AM20" s="8">
        <f>'C завтраками| Bed and breakfast'!AM20</f>
        <v>55000</v>
      </c>
      <c r="AN20" s="8">
        <f>'C завтраками| Bed and breakfast'!AN20</f>
        <v>64500</v>
      </c>
      <c r="AO20" s="8">
        <f>'C завтраками| Bed and breakfast'!AO20</f>
        <v>64500</v>
      </c>
      <c r="AP20" s="8">
        <f>'C завтраками| Bed and breakfast'!AP20</f>
        <v>68000</v>
      </c>
      <c r="AQ20" s="8">
        <f>'C завтраками| Bed and breakfast'!AQ20</f>
        <v>57500</v>
      </c>
      <c r="AR20" s="8">
        <f>'C завтраками| Bed and breakfast'!AR20</f>
        <v>55000</v>
      </c>
      <c r="AS20" s="8">
        <f>'C завтраками| Bed and breakfast'!AS20</f>
        <v>43900</v>
      </c>
      <c r="AT20" s="8">
        <f>'C завтраками| Bed and breakfast'!AT20</f>
        <v>41900</v>
      </c>
      <c r="AU20" s="8">
        <f>'C завтраками| Bed and breakfast'!AU20</f>
        <v>45900</v>
      </c>
      <c r="AV20" s="8">
        <f>'C завтраками| Bed and breakfast'!AV20</f>
        <v>47900</v>
      </c>
      <c r="AW20" s="8">
        <f>'C завтраками| Bed and breakfast'!AW20</f>
        <v>51900</v>
      </c>
      <c r="AX20" s="8">
        <f>'C завтраками| Bed and breakfast'!AX20</f>
        <v>53900</v>
      </c>
      <c r="AY20" s="8">
        <f>'C завтраками| Bed and breakfast'!AY20</f>
        <v>57900</v>
      </c>
      <c r="AZ20" s="8">
        <f>'C завтраками| Bed and breakfast'!AZ20</f>
        <v>55900</v>
      </c>
      <c r="BA20" s="8">
        <f>'C завтраками| Bed and breakfast'!BA20</f>
        <v>51900</v>
      </c>
      <c r="BB20" s="8">
        <f>'C завтраками| Bed and breakfast'!BB20</f>
        <v>50400</v>
      </c>
      <c r="BC20" s="8">
        <f>'C завтраками| Bed and breakfast'!BC20</f>
        <v>48900</v>
      </c>
      <c r="BD20" s="8">
        <f>'C завтраками| Bed and breakfast'!BD20</f>
        <v>50400</v>
      </c>
      <c r="BE20" s="8">
        <f>'C завтраками| Bed and breakfast'!BE20</f>
        <v>40400</v>
      </c>
      <c r="BF20" s="8">
        <f>'C завтраками| Bed and breakfast'!BF20</f>
        <v>38900</v>
      </c>
    </row>
    <row r="21" spans="1:58"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s="53" customFormat="1" x14ac:dyDescent="0.2">
      <c r="A22" s="88" t="s">
        <v>88</v>
      </c>
      <c r="B22" s="8">
        <f>'C завтраками| Bed and breakfast'!B22</f>
        <v>61400</v>
      </c>
      <c r="C22" s="8">
        <f>'C завтраками| Bed and breakfast'!C22</f>
        <v>57600</v>
      </c>
      <c r="D22" s="8">
        <f>'C завтраками| Bed and breakfast'!D22</f>
        <v>62600</v>
      </c>
      <c r="E22" s="8">
        <f>'C завтраками| Bed and breakfast'!E22</f>
        <v>59000</v>
      </c>
      <c r="F22" s="8">
        <f>'C завтраками| Bed and breakfast'!F22</f>
        <v>62600</v>
      </c>
      <c r="G22" s="8">
        <f>'C завтраками| Bed and breakfast'!G22</f>
        <v>63600</v>
      </c>
      <c r="H22" s="8">
        <f>'C завтраками| Bed and breakfast'!H22</f>
        <v>57600</v>
      </c>
      <c r="I22" s="8">
        <f>'C завтраками| Bed and breakfast'!I22</f>
        <v>58200</v>
      </c>
      <c r="J22" s="8">
        <f>'C завтраками| Bed and breakfast'!J22</f>
        <v>59600</v>
      </c>
      <c r="K22" s="8">
        <f>'C завтраками| Bed and breakfast'!K22</f>
        <v>58200</v>
      </c>
      <c r="L22" s="8">
        <f>'C завтраками| Bed and breakfast'!L22</f>
        <v>58200</v>
      </c>
      <c r="M22" s="8">
        <f>'C завтраками| Bed and breakfast'!M22</f>
        <v>57000</v>
      </c>
      <c r="N22" s="8">
        <f>'C завтраками| Bed and breakfast'!N22</f>
        <v>57000</v>
      </c>
      <c r="O22" s="8">
        <f>'C завтраками| Bed and breakfast'!O22</f>
        <v>57000</v>
      </c>
      <c r="P22" s="8">
        <f>'C завтраками| Bed and breakfast'!P22</f>
        <v>57000</v>
      </c>
      <c r="Q22" s="8">
        <f>'C завтраками| Bed and breakfast'!Q22</f>
        <v>58900</v>
      </c>
      <c r="R22" s="8">
        <f>'C завтраками| Bed and breakfast'!R22</f>
        <v>58200</v>
      </c>
      <c r="S22" s="8">
        <f>'C завтраками| Bed and breakfast'!S22</f>
        <v>58200</v>
      </c>
      <c r="T22" s="8">
        <f>'C завтраками| Bed and breakfast'!T22</f>
        <v>58900</v>
      </c>
      <c r="U22" s="8">
        <f>'C завтраками| Bed and breakfast'!U22</f>
        <v>56300</v>
      </c>
      <c r="V22" s="8">
        <f>'C завтраками| Bed and breakfast'!V22</f>
        <v>55600</v>
      </c>
      <c r="W22" s="8">
        <f>'C завтраками| Bed and breakfast'!W22</f>
        <v>56300</v>
      </c>
      <c r="X22" s="8">
        <f>'C завтраками| Bed and breakfast'!X22</f>
        <v>55600</v>
      </c>
      <c r="Y22" s="8">
        <f>'C завтраками| Bed and breakfast'!Y22</f>
        <v>56300</v>
      </c>
      <c r="Z22" s="8">
        <f>'C завтраками| Bed and breakfast'!Z22</f>
        <v>55600</v>
      </c>
      <c r="AA22" s="8">
        <f>'C завтраками| Bed and breakfast'!AA22</f>
        <v>56300</v>
      </c>
      <c r="AB22" s="8">
        <f>'C завтраками| Bed and breakfast'!AB22</f>
        <v>55600</v>
      </c>
      <c r="AC22" s="8">
        <f>'C завтраками| Bed and breakfast'!AC22</f>
        <v>56300</v>
      </c>
      <c r="AD22" s="8">
        <f>'C завтраками| Bed and breakfast'!AD22</f>
        <v>55600</v>
      </c>
      <c r="AE22" s="8">
        <f>'C завтраками| Bed and breakfast'!AE22</f>
        <v>66300</v>
      </c>
      <c r="AF22" s="8">
        <f>'C завтраками| Bed and breakfast'!AF22</f>
        <v>67200</v>
      </c>
      <c r="AG22" s="8">
        <f>'C завтраками| Bed and breakfast'!AG22</f>
        <v>66300</v>
      </c>
      <c r="AH22" s="8">
        <f>'C завтраками| Bed and breakfast'!AH22</f>
        <v>67700</v>
      </c>
      <c r="AI22" s="8">
        <f>'C завтраками| Bed and breakfast'!AI22</f>
        <v>69300</v>
      </c>
      <c r="AJ22" s="8">
        <f>'C завтраками| Bed and breakfast'!AJ22</f>
        <v>67700</v>
      </c>
      <c r="AK22" s="8">
        <f>'C завтраками| Bed and breakfast'!AK22</f>
        <v>74100</v>
      </c>
      <c r="AL22" s="8">
        <f>'C завтраками| Bed and breakfast'!AL22</f>
        <v>107500</v>
      </c>
      <c r="AM22" s="8">
        <f>'C завтраками| Bed and breakfast'!AM22</f>
        <v>110000</v>
      </c>
      <c r="AN22" s="8">
        <f>'C завтраками| Bed and breakfast'!AN22</f>
        <v>119500</v>
      </c>
      <c r="AO22" s="8">
        <f>'C завтраками| Bed and breakfast'!AO22</f>
        <v>119500</v>
      </c>
      <c r="AP22" s="8">
        <f>'C завтраками| Bed and breakfast'!AP22</f>
        <v>123000</v>
      </c>
      <c r="AQ22" s="8">
        <f>'C завтраками| Bed and breakfast'!AQ22</f>
        <v>112500</v>
      </c>
      <c r="AR22" s="8">
        <f>'C завтраками| Bed and breakfast'!AR22</f>
        <v>110000</v>
      </c>
      <c r="AS22" s="8">
        <f>'C завтраками| Bed and breakfast'!AS22</f>
        <v>78900</v>
      </c>
      <c r="AT22" s="8">
        <f>'C завтраками| Bed and breakfast'!AT22</f>
        <v>76900</v>
      </c>
      <c r="AU22" s="8">
        <f>'C завтраками| Bed and breakfast'!AU22</f>
        <v>80900</v>
      </c>
      <c r="AV22" s="8">
        <f>'C завтраками| Bed and breakfast'!AV22</f>
        <v>82900</v>
      </c>
      <c r="AW22" s="8">
        <f>'C завтраками| Bed and breakfast'!AW22</f>
        <v>91900</v>
      </c>
      <c r="AX22" s="8">
        <f>'C завтраками| Bed and breakfast'!AX22</f>
        <v>93900</v>
      </c>
      <c r="AY22" s="8">
        <f>'C завтраками| Bed and breakfast'!AY22</f>
        <v>97900</v>
      </c>
      <c r="AZ22" s="8">
        <f>'C завтраками| Bed and breakfast'!AZ22</f>
        <v>95900</v>
      </c>
      <c r="BA22" s="8">
        <f>'C завтраками| Bed and breakfast'!BA22</f>
        <v>91900</v>
      </c>
      <c r="BB22" s="8">
        <f>'C завтраками| Bed and breakfast'!BB22</f>
        <v>90400</v>
      </c>
      <c r="BC22" s="8">
        <f>'C завтраками| Bed and breakfast'!BC22</f>
        <v>88900</v>
      </c>
      <c r="BD22" s="8">
        <f>'C завтраками| Bed and breakfast'!BD22</f>
        <v>90400</v>
      </c>
      <c r="BE22" s="8">
        <f>'C завтраками| Bed and breakfast'!BE22</f>
        <v>75400</v>
      </c>
      <c r="BF22" s="8">
        <f>'C завтраками| Bed and breakfast'!BF22</f>
        <v>73900</v>
      </c>
    </row>
    <row r="23" spans="1:58" s="53" customFormat="1" x14ac:dyDescent="0.2">
      <c r="A23" s="89"/>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row>
    <row r="24" spans="1:58" ht="18.75" customHeight="1" x14ac:dyDescent="0.2">
      <c r="A24" s="111" t="s">
        <v>100</v>
      </c>
      <c r="B24" s="189">
        <f t="shared" ref="B24" si="0">B4</f>
        <v>45910</v>
      </c>
      <c r="C24" s="189">
        <f t="shared" ref="C24:BF24" si="1">C4</f>
        <v>45914</v>
      </c>
      <c r="D24" s="189">
        <f t="shared" si="1"/>
        <v>45916</v>
      </c>
      <c r="E24" s="189">
        <f t="shared" si="1"/>
        <v>45919</v>
      </c>
      <c r="F24" s="189">
        <f t="shared" si="1"/>
        <v>45922</v>
      </c>
      <c r="G24" s="189">
        <f t="shared" si="1"/>
        <v>45924</v>
      </c>
      <c r="H24" s="189">
        <f t="shared" si="1"/>
        <v>45926</v>
      </c>
      <c r="I24" s="189">
        <f t="shared" si="1"/>
        <v>45931</v>
      </c>
      <c r="J24" s="189">
        <f t="shared" si="1"/>
        <v>45933</v>
      </c>
      <c r="K24" s="189">
        <f t="shared" si="1"/>
        <v>45938</v>
      </c>
      <c r="L24" s="189">
        <f t="shared" si="1"/>
        <v>45940</v>
      </c>
      <c r="M24" s="189">
        <f t="shared" si="1"/>
        <v>45942</v>
      </c>
      <c r="N24" s="189">
        <f t="shared" si="1"/>
        <v>45947</v>
      </c>
      <c r="O24" s="189">
        <f t="shared" si="1"/>
        <v>45949</v>
      </c>
      <c r="P24" s="189">
        <f t="shared" si="1"/>
        <v>45953</v>
      </c>
      <c r="Q24" s="189">
        <f t="shared" si="1"/>
        <v>45954</v>
      </c>
      <c r="R24" s="189">
        <f t="shared" si="1"/>
        <v>45958</v>
      </c>
      <c r="S24" s="189">
        <f t="shared" si="1"/>
        <v>45959</v>
      </c>
      <c r="T24" s="189">
        <f t="shared" si="1"/>
        <v>45961</v>
      </c>
      <c r="U24" s="189">
        <f t="shared" si="1"/>
        <v>45965</v>
      </c>
      <c r="V24" s="189">
        <f t="shared" si="1"/>
        <v>45966</v>
      </c>
      <c r="W24" s="189">
        <f t="shared" si="1"/>
        <v>45968</v>
      </c>
      <c r="X24" s="189">
        <f t="shared" si="1"/>
        <v>45970</v>
      </c>
      <c r="Y24" s="189">
        <f t="shared" si="1"/>
        <v>45975</v>
      </c>
      <c r="Z24" s="189">
        <f t="shared" si="1"/>
        <v>45977</v>
      </c>
      <c r="AA24" s="189">
        <f t="shared" si="1"/>
        <v>45982</v>
      </c>
      <c r="AB24" s="189">
        <f t="shared" si="1"/>
        <v>45984</v>
      </c>
      <c r="AC24" s="189">
        <f t="shared" si="1"/>
        <v>45989</v>
      </c>
      <c r="AD24" s="189">
        <f t="shared" si="1"/>
        <v>45991</v>
      </c>
      <c r="AE24" s="189">
        <f t="shared" si="1"/>
        <v>45992</v>
      </c>
      <c r="AF24" s="189">
        <f t="shared" si="1"/>
        <v>45998</v>
      </c>
      <c r="AG24" s="189">
        <f t="shared" si="1"/>
        <v>46000</v>
      </c>
      <c r="AH24" s="189">
        <f t="shared" si="1"/>
        <v>46003</v>
      </c>
      <c r="AI24" s="189">
        <f t="shared" si="1"/>
        <v>46010</v>
      </c>
      <c r="AJ24" s="189">
        <f t="shared" si="1"/>
        <v>46012</v>
      </c>
      <c r="AK24" s="189">
        <f t="shared" si="1"/>
        <v>46017</v>
      </c>
      <c r="AL24" s="189">
        <f t="shared" si="1"/>
        <v>46020</v>
      </c>
      <c r="AM24" s="189">
        <f t="shared" si="1"/>
        <v>46021</v>
      </c>
      <c r="AN24" s="189">
        <f t="shared" si="1"/>
        <v>46022</v>
      </c>
      <c r="AO24" s="189">
        <f t="shared" si="1"/>
        <v>46023</v>
      </c>
      <c r="AP24" s="189">
        <f t="shared" si="1"/>
        <v>46024</v>
      </c>
      <c r="AQ24" s="189">
        <f t="shared" si="1"/>
        <v>46029</v>
      </c>
      <c r="AR24" s="189">
        <f t="shared" si="1"/>
        <v>46030</v>
      </c>
      <c r="AS24" s="189">
        <f t="shared" si="1"/>
        <v>46031</v>
      </c>
      <c r="AT24" s="189">
        <f t="shared" si="1"/>
        <v>46033</v>
      </c>
      <c r="AU24" s="189">
        <f t="shared" si="1"/>
        <v>46045</v>
      </c>
      <c r="AV24" s="189">
        <f t="shared" si="1"/>
        <v>46052</v>
      </c>
      <c r="AW24" s="189">
        <f t="shared" si="1"/>
        <v>46054</v>
      </c>
      <c r="AX24" s="189">
        <f t="shared" si="1"/>
        <v>46066</v>
      </c>
      <c r="AY24" s="189">
        <f t="shared" si="1"/>
        <v>46073</v>
      </c>
      <c r="AZ24" s="189">
        <f t="shared" si="1"/>
        <v>46076</v>
      </c>
      <c r="BA24" s="189">
        <f t="shared" si="1"/>
        <v>46077</v>
      </c>
      <c r="BB24" s="189">
        <f t="shared" si="1"/>
        <v>46082</v>
      </c>
      <c r="BC24" s="189">
        <f t="shared" si="1"/>
        <v>46085</v>
      </c>
      <c r="BD24" s="189">
        <f t="shared" si="1"/>
        <v>46087</v>
      </c>
      <c r="BE24" s="189">
        <f t="shared" si="1"/>
        <v>46090</v>
      </c>
      <c r="BF24" s="189">
        <f t="shared" si="1"/>
        <v>46105</v>
      </c>
    </row>
    <row r="25" spans="1:58" ht="17.25" customHeight="1" x14ac:dyDescent="0.2">
      <c r="A25" s="90" t="s">
        <v>64</v>
      </c>
      <c r="B25" s="189">
        <f t="shared" ref="B25" si="2">B5</f>
        <v>45913</v>
      </c>
      <c r="C25" s="189">
        <f t="shared" ref="C25:BF25" si="3">C5</f>
        <v>45915</v>
      </c>
      <c r="D25" s="189">
        <f t="shared" si="3"/>
        <v>45918</v>
      </c>
      <c r="E25" s="189">
        <f t="shared" si="3"/>
        <v>45921</v>
      </c>
      <c r="F25" s="189">
        <f t="shared" si="3"/>
        <v>45923</v>
      </c>
      <c r="G25" s="189">
        <f t="shared" si="3"/>
        <v>45925</v>
      </c>
      <c r="H25" s="189">
        <f t="shared" si="3"/>
        <v>45930</v>
      </c>
      <c r="I25" s="189">
        <f t="shared" si="3"/>
        <v>45932</v>
      </c>
      <c r="J25" s="189">
        <f t="shared" si="3"/>
        <v>45937</v>
      </c>
      <c r="K25" s="189">
        <f t="shared" si="3"/>
        <v>45939</v>
      </c>
      <c r="L25" s="189">
        <f t="shared" si="3"/>
        <v>45941</v>
      </c>
      <c r="M25" s="189">
        <f t="shared" si="3"/>
        <v>45946</v>
      </c>
      <c r="N25" s="189">
        <f t="shared" si="3"/>
        <v>45948</v>
      </c>
      <c r="O25" s="189">
        <f t="shared" si="3"/>
        <v>45952</v>
      </c>
      <c r="P25" s="189">
        <f t="shared" si="3"/>
        <v>45953</v>
      </c>
      <c r="Q25" s="189">
        <f t="shared" si="3"/>
        <v>45957</v>
      </c>
      <c r="R25" s="189">
        <f t="shared" si="3"/>
        <v>45958</v>
      </c>
      <c r="S25" s="189">
        <f t="shared" si="3"/>
        <v>45960</v>
      </c>
      <c r="T25" s="189">
        <f t="shared" si="3"/>
        <v>45963</v>
      </c>
      <c r="U25" s="189">
        <f t="shared" si="3"/>
        <v>45965</v>
      </c>
      <c r="V25" s="189">
        <f t="shared" si="3"/>
        <v>45967</v>
      </c>
      <c r="W25" s="189">
        <f t="shared" si="3"/>
        <v>45969</v>
      </c>
      <c r="X25" s="189">
        <f t="shared" si="3"/>
        <v>45974</v>
      </c>
      <c r="Y25" s="189">
        <f t="shared" si="3"/>
        <v>45976</v>
      </c>
      <c r="Z25" s="189">
        <f t="shared" si="3"/>
        <v>45981</v>
      </c>
      <c r="AA25" s="189">
        <f t="shared" si="3"/>
        <v>45983</v>
      </c>
      <c r="AB25" s="189">
        <f t="shared" si="3"/>
        <v>45988</v>
      </c>
      <c r="AC25" s="189">
        <f t="shared" si="3"/>
        <v>45990</v>
      </c>
      <c r="AD25" s="189">
        <f t="shared" si="3"/>
        <v>45991</v>
      </c>
      <c r="AE25" s="189">
        <f t="shared" si="3"/>
        <v>45997</v>
      </c>
      <c r="AF25" s="189">
        <f t="shared" si="3"/>
        <v>45999</v>
      </c>
      <c r="AG25" s="189">
        <f t="shared" si="3"/>
        <v>46002</v>
      </c>
      <c r="AH25" s="189">
        <f t="shared" si="3"/>
        <v>46009</v>
      </c>
      <c r="AI25" s="189">
        <f t="shared" si="3"/>
        <v>46011</v>
      </c>
      <c r="AJ25" s="189">
        <f t="shared" si="3"/>
        <v>46016</v>
      </c>
      <c r="AK25" s="189">
        <f t="shared" si="3"/>
        <v>46019</v>
      </c>
      <c r="AL25" s="189">
        <f t="shared" si="3"/>
        <v>46020</v>
      </c>
      <c r="AM25" s="189">
        <f t="shared" si="3"/>
        <v>46021</v>
      </c>
      <c r="AN25" s="189">
        <f t="shared" si="3"/>
        <v>46022</v>
      </c>
      <c r="AO25" s="189">
        <f t="shared" si="3"/>
        <v>46023</v>
      </c>
      <c r="AP25" s="189">
        <f t="shared" si="3"/>
        <v>46028</v>
      </c>
      <c r="AQ25" s="189">
        <f t="shared" si="3"/>
        <v>46029</v>
      </c>
      <c r="AR25" s="189">
        <f t="shared" si="3"/>
        <v>46030</v>
      </c>
      <c r="AS25" s="189">
        <f t="shared" si="3"/>
        <v>46032</v>
      </c>
      <c r="AT25" s="189">
        <f t="shared" si="3"/>
        <v>46044</v>
      </c>
      <c r="AU25" s="189">
        <f t="shared" si="3"/>
        <v>46051</v>
      </c>
      <c r="AV25" s="189">
        <f t="shared" si="3"/>
        <v>46053</v>
      </c>
      <c r="AW25" s="189">
        <f t="shared" si="3"/>
        <v>46065</v>
      </c>
      <c r="AX25" s="189">
        <f t="shared" si="3"/>
        <v>46072</v>
      </c>
      <c r="AY25" s="189">
        <f t="shared" si="3"/>
        <v>46075</v>
      </c>
      <c r="AZ25" s="189">
        <f t="shared" si="3"/>
        <v>46076</v>
      </c>
      <c r="BA25" s="189">
        <f t="shared" si="3"/>
        <v>46081</v>
      </c>
      <c r="BB25" s="189">
        <f t="shared" si="3"/>
        <v>46084</v>
      </c>
      <c r="BC25" s="189">
        <f t="shared" si="3"/>
        <v>46086</v>
      </c>
      <c r="BD25" s="189">
        <f t="shared" si="3"/>
        <v>46089</v>
      </c>
      <c r="BE25" s="189">
        <f t="shared" si="3"/>
        <v>46104</v>
      </c>
      <c r="BF25" s="189">
        <f t="shared" si="3"/>
        <v>46112</v>
      </c>
    </row>
    <row r="26" spans="1:58" s="44" customFormat="1" x14ac:dyDescent="0.2">
      <c r="A26" s="42" t="s">
        <v>83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row>
    <row r="27" spans="1:58" s="50" customFormat="1" x14ac:dyDescent="0.2">
      <c r="A27" s="88">
        <v>1</v>
      </c>
      <c r="B27" s="197">
        <f t="shared" ref="B27" si="4">ROUND(B7*0.8,)</f>
        <v>11760</v>
      </c>
      <c r="C27" s="197">
        <f t="shared" ref="C27:BF27" si="5">ROUND(C7*0.8,)</f>
        <v>8720</v>
      </c>
      <c r="D27" s="197">
        <f t="shared" si="5"/>
        <v>12720</v>
      </c>
      <c r="E27" s="197">
        <f t="shared" si="5"/>
        <v>9840</v>
      </c>
      <c r="F27" s="197">
        <f t="shared" si="5"/>
        <v>12720</v>
      </c>
      <c r="G27" s="197">
        <f t="shared" si="5"/>
        <v>13520</v>
      </c>
      <c r="H27" s="197">
        <f t="shared" si="5"/>
        <v>8720</v>
      </c>
      <c r="I27" s="197">
        <f t="shared" si="5"/>
        <v>9200</v>
      </c>
      <c r="J27" s="197">
        <f t="shared" si="5"/>
        <v>10320</v>
      </c>
      <c r="K27" s="197">
        <f t="shared" si="5"/>
        <v>9200</v>
      </c>
      <c r="L27" s="197">
        <f t="shared" si="5"/>
        <v>9200</v>
      </c>
      <c r="M27" s="197">
        <f t="shared" si="5"/>
        <v>8240</v>
      </c>
      <c r="N27" s="197">
        <f t="shared" si="5"/>
        <v>8240</v>
      </c>
      <c r="O27" s="197">
        <f t="shared" si="5"/>
        <v>8240</v>
      </c>
      <c r="P27" s="197">
        <f t="shared" si="5"/>
        <v>8240</v>
      </c>
      <c r="Q27" s="197">
        <f t="shared" si="5"/>
        <v>9760</v>
      </c>
      <c r="R27" s="197">
        <f t="shared" si="5"/>
        <v>9200</v>
      </c>
      <c r="S27" s="197">
        <f t="shared" si="5"/>
        <v>9200</v>
      </c>
      <c r="T27" s="197">
        <f t="shared" si="5"/>
        <v>9760</v>
      </c>
      <c r="U27" s="197">
        <f t="shared" si="5"/>
        <v>7680</v>
      </c>
      <c r="V27" s="197">
        <f t="shared" si="5"/>
        <v>7120</v>
      </c>
      <c r="W27" s="197">
        <f t="shared" si="5"/>
        <v>7680</v>
      </c>
      <c r="X27" s="197">
        <f t="shared" si="5"/>
        <v>7120</v>
      </c>
      <c r="Y27" s="197">
        <f t="shared" si="5"/>
        <v>7680</v>
      </c>
      <c r="Z27" s="197">
        <f t="shared" si="5"/>
        <v>7120</v>
      </c>
      <c r="AA27" s="197">
        <f t="shared" si="5"/>
        <v>7680</v>
      </c>
      <c r="AB27" s="197">
        <f t="shared" si="5"/>
        <v>7120</v>
      </c>
      <c r="AC27" s="197">
        <f t="shared" si="5"/>
        <v>7680</v>
      </c>
      <c r="AD27" s="197">
        <f t="shared" si="5"/>
        <v>7120</v>
      </c>
      <c r="AE27" s="197">
        <f t="shared" si="5"/>
        <v>7680</v>
      </c>
      <c r="AF27" s="197">
        <f t="shared" si="5"/>
        <v>8400</v>
      </c>
      <c r="AG27" s="197">
        <f t="shared" si="5"/>
        <v>7680</v>
      </c>
      <c r="AH27" s="197">
        <f t="shared" si="5"/>
        <v>8800</v>
      </c>
      <c r="AI27" s="197">
        <f t="shared" si="5"/>
        <v>10080</v>
      </c>
      <c r="AJ27" s="197">
        <f t="shared" si="5"/>
        <v>8800</v>
      </c>
      <c r="AK27" s="197">
        <f t="shared" si="5"/>
        <v>13920</v>
      </c>
      <c r="AL27" s="197">
        <f t="shared" si="5"/>
        <v>20200</v>
      </c>
      <c r="AM27" s="197">
        <f t="shared" si="5"/>
        <v>22200</v>
      </c>
      <c r="AN27" s="197">
        <f t="shared" si="5"/>
        <v>29800</v>
      </c>
      <c r="AO27" s="197">
        <f t="shared" si="5"/>
        <v>29800</v>
      </c>
      <c r="AP27" s="197">
        <f t="shared" si="5"/>
        <v>32600</v>
      </c>
      <c r="AQ27" s="197">
        <f t="shared" si="5"/>
        <v>24200</v>
      </c>
      <c r="AR27" s="197">
        <f t="shared" si="5"/>
        <v>22200</v>
      </c>
      <c r="AS27" s="197">
        <f t="shared" si="5"/>
        <v>17560</v>
      </c>
      <c r="AT27" s="197">
        <f t="shared" si="5"/>
        <v>15960</v>
      </c>
      <c r="AU27" s="197">
        <f t="shared" si="5"/>
        <v>19160</v>
      </c>
      <c r="AV27" s="197">
        <f t="shared" si="5"/>
        <v>20760</v>
      </c>
      <c r="AW27" s="197">
        <f t="shared" si="5"/>
        <v>19960</v>
      </c>
      <c r="AX27" s="197">
        <f t="shared" si="5"/>
        <v>21560</v>
      </c>
      <c r="AY27" s="197">
        <f t="shared" si="5"/>
        <v>24760</v>
      </c>
      <c r="AZ27" s="197">
        <f t="shared" si="5"/>
        <v>23160</v>
      </c>
      <c r="BA27" s="197">
        <f t="shared" si="5"/>
        <v>19960</v>
      </c>
      <c r="BB27" s="197">
        <f t="shared" si="5"/>
        <v>18760</v>
      </c>
      <c r="BC27" s="197">
        <f t="shared" si="5"/>
        <v>17560</v>
      </c>
      <c r="BD27" s="197">
        <f t="shared" si="5"/>
        <v>18760</v>
      </c>
      <c r="BE27" s="197">
        <f t="shared" si="5"/>
        <v>14760</v>
      </c>
      <c r="BF27" s="197">
        <f t="shared" si="5"/>
        <v>13560</v>
      </c>
    </row>
    <row r="28" spans="1:58" s="50" customFormat="1" x14ac:dyDescent="0.2">
      <c r="A28" s="88">
        <v>2</v>
      </c>
      <c r="B28" s="197">
        <f t="shared" ref="B28" si="6">ROUND(B8*0.8,)</f>
        <v>13120</v>
      </c>
      <c r="C28" s="197">
        <f t="shared" ref="C28:BF28" si="7">ROUND(C8*0.8,)</f>
        <v>10080</v>
      </c>
      <c r="D28" s="197">
        <f t="shared" si="7"/>
        <v>14080</v>
      </c>
      <c r="E28" s="197">
        <f t="shared" si="7"/>
        <v>11200</v>
      </c>
      <c r="F28" s="197">
        <f t="shared" si="7"/>
        <v>14080</v>
      </c>
      <c r="G28" s="197">
        <f t="shared" si="7"/>
        <v>14880</v>
      </c>
      <c r="H28" s="197">
        <f t="shared" si="7"/>
        <v>10080</v>
      </c>
      <c r="I28" s="197">
        <f t="shared" si="7"/>
        <v>10560</v>
      </c>
      <c r="J28" s="197">
        <f t="shared" si="7"/>
        <v>11680</v>
      </c>
      <c r="K28" s="197">
        <f t="shared" si="7"/>
        <v>10560</v>
      </c>
      <c r="L28" s="197">
        <f t="shared" si="7"/>
        <v>10560</v>
      </c>
      <c r="M28" s="197">
        <f t="shared" si="7"/>
        <v>9600</v>
      </c>
      <c r="N28" s="197">
        <f t="shared" si="7"/>
        <v>9600</v>
      </c>
      <c r="O28" s="197">
        <f t="shared" si="7"/>
        <v>9600</v>
      </c>
      <c r="P28" s="197">
        <f t="shared" si="7"/>
        <v>9600</v>
      </c>
      <c r="Q28" s="197">
        <f t="shared" si="7"/>
        <v>11120</v>
      </c>
      <c r="R28" s="197">
        <f t="shared" si="7"/>
        <v>10560</v>
      </c>
      <c r="S28" s="197">
        <f t="shared" si="7"/>
        <v>10560</v>
      </c>
      <c r="T28" s="197">
        <f t="shared" si="7"/>
        <v>11120</v>
      </c>
      <c r="U28" s="197">
        <f t="shared" si="7"/>
        <v>9040</v>
      </c>
      <c r="V28" s="197">
        <f t="shared" si="7"/>
        <v>8480</v>
      </c>
      <c r="W28" s="197">
        <f t="shared" si="7"/>
        <v>9040</v>
      </c>
      <c r="X28" s="197">
        <f t="shared" si="7"/>
        <v>8480</v>
      </c>
      <c r="Y28" s="197">
        <f t="shared" si="7"/>
        <v>9040</v>
      </c>
      <c r="Z28" s="197">
        <f t="shared" si="7"/>
        <v>8480</v>
      </c>
      <c r="AA28" s="197">
        <f t="shared" si="7"/>
        <v>9040</v>
      </c>
      <c r="AB28" s="197">
        <f t="shared" si="7"/>
        <v>8480</v>
      </c>
      <c r="AC28" s="197">
        <f t="shared" si="7"/>
        <v>9040</v>
      </c>
      <c r="AD28" s="197">
        <f t="shared" si="7"/>
        <v>8480</v>
      </c>
      <c r="AE28" s="197">
        <f t="shared" si="7"/>
        <v>9040</v>
      </c>
      <c r="AF28" s="197">
        <f t="shared" si="7"/>
        <v>9760</v>
      </c>
      <c r="AG28" s="197">
        <f t="shared" si="7"/>
        <v>9040</v>
      </c>
      <c r="AH28" s="197">
        <f t="shared" si="7"/>
        <v>10160</v>
      </c>
      <c r="AI28" s="197">
        <f t="shared" si="7"/>
        <v>11440</v>
      </c>
      <c r="AJ28" s="197">
        <f t="shared" si="7"/>
        <v>10160</v>
      </c>
      <c r="AK28" s="197">
        <f t="shared" si="7"/>
        <v>15280</v>
      </c>
      <c r="AL28" s="197">
        <f t="shared" si="7"/>
        <v>22000</v>
      </c>
      <c r="AM28" s="197">
        <f t="shared" si="7"/>
        <v>24000</v>
      </c>
      <c r="AN28" s="197">
        <f t="shared" si="7"/>
        <v>31600</v>
      </c>
      <c r="AO28" s="197">
        <f t="shared" si="7"/>
        <v>31600</v>
      </c>
      <c r="AP28" s="197">
        <f t="shared" si="7"/>
        <v>34400</v>
      </c>
      <c r="AQ28" s="197">
        <f t="shared" si="7"/>
        <v>26000</v>
      </c>
      <c r="AR28" s="197">
        <f t="shared" si="7"/>
        <v>24000</v>
      </c>
      <c r="AS28" s="197">
        <f t="shared" si="7"/>
        <v>19120</v>
      </c>
      <c r="AT28" s="197">
        <f t="shared" si="7"/>
        <v>17520</v>
      </c>
      <c r="AU28" s="197">
        <f t="shared" si="7"/>
        <v>20720</v>
      </c>
      <c r="AV28" s="197">
        <f t="shared" si="7"/>
        <v>22320</v>
      </c>
      <c r="AW28" s="197">
        <f t="shared" si="7"/>
        <v>21520</v>
      </c>
      <c r="AX28" s="197">
        <f t="shared" si="7"/>
        <v>23120</v>
      </c>
      <c r="AY28" s="197">
        <f t="shared" si="7"/>
        <v>26320</v>
      </c>
      <c r="AZ28" s="197">
        <f t="shared" si="7"/>
        <v>24720</v>
      </c>
      <c r="BA28" s="197">
        <f t="shared" si="7"/>
        <v>21520</v>
      </c>
      <c r="BB28" s="197">
        <f t="shared" si="7"/>
        <v>20320</v>
      </c>
      <c r="BC28" s="197">
        <f t="shared" si="7"/>
        <v>19120</v>
      </c>
      <c r="BD28" s="197">
        <f t="shared" si="7"/>
        <v>20320</v>
      </c>
      <c r="BE28" s="197">
        <f t="shared" si="7"/>
        <v>16320</v>
      </c>
      <c r="BF28" s="197">
        <f t="shared" si="7"/>
        <v>15120</v>
      </c>
    </row>
    <row r="29" spans="1:58" s="50" customFormat="1" x14ac:dyDescent="0.2">
      <c r="A29" s="42" t="s">
        <v>234</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row>
    <row r="30" spans="1:58" s="50" customFormat="1" x14ac:dyDescent="0.2">
      <c r="A30" s="180">
        <v>1</v>
      </c>
      <c r="B30" s="197">
        <f t="shared" ref="B30" si="8">ROUND(B10*0.8,)</f>
        <v>13360</v>
      </c>
      <c r="C30" s="197">
        <f t="shared" ref="C30:BF30" si="9">ROUND(C10*0.8,)</f>
        <v>10320</v>
      </c>
      <c r="D30" s="197">
        <f t="shared" si="9"/>
        <v>14320</v>
      </c>
      <c r="E30" s="197">
        <f t="shared" si="9"/>
        <v>11440</v>
      </c>
      <c r="F30" s="197">
        <f t="shared" si="9"/>
        <v>14320</v>
      </c>
      <c r="G30" s="197">
        <f t="shared" si="9"/>
        <v>15120</v>
      </c>
      <c r="H30" s="197">
        <f t="shared" si="9"/>
        <v>10320</v>
      </c>
      <c r="I30" s="197">
        <f t="shared" si="9"/>
        <v>10000</v>
      </c>
      <c r="J30" s="197">
        <f t="shared" si="9"/>
        <v>11120</v>
      </c>
      <c r="K30" s="197">
        <f t="shared" si="9"/>
        <v>10000</v>
      </c>
      <c r="L30" s="197">
        <f t="shared" si="9"/>
        <v>10000</v>
      </c>
      <c r="M30" s="197">
        <f t="shared" si="9"/>
        <v>9040</v>
      </c>
      <c r="N30" s="197">
        <f t="shared" si="9"/>
        <v>9040</v>
      </c>
      <c r="O30" s="197">
        <f t="shared" si="9"/>
        <v>9040</v>
      </c>
      <c r="P30" s="197">
        <f t="shared" si="9"/>
        <v>9040</v>
      </c>
      <c r="Q30" s="197">
        <f t="shared" si="9"/>
        <v>10560</v>
      </c>
      <c r="R30" s="197">
        <f t="shared" si="9"/>
        <v>10000</v>
      </c>
      <c r="S30" s="197">
        <f t="shared" si="9"/>
        <v>10000</v>
      </c>
      <c r="T30" s="197">
        <f t="shared" si="9"/>
        <v>10560</v>
      </c>
      <c r="U30" s="197">
        <f t="shared" si="9"/>
        <v>8480</v>
      </c>
      <c r="V30" s="197">
        <f t="shared" si="9"/>
        <v>7920</v>
      </c>
      <c r="W30" s="197">
        <f t="shared" si="9"/>
        <v>8480</v>
      </c>
      <c r="X30" s="197">
        <f t="shared" si="9"/>
        <v>7920</v>
      </c>
      <c r="Y30" s="197">
        <f t="shared" si="9"/>
        <v>8480</v>
      </c>
      <c r="Z30" s="197">
        <f t="shared" si="9"/>
        <v>7920</v>
      </c>
      <c r="AA30" s="197">
        <f t="shared" si="9"/>
        <v>8480</v>
      </c>
      <c r="AB30" s="197">
        <f t="shared" si="9"/>
        <v>7920</v>
      </c>
      <c r="AC30" s="197">
        <f t="shared" si="9"/>
        <v>8480</v>
      </c>
      <c r="AD30" s="197">
        <f t="shared" si="9"/>
        <v>7920</v>
      </c>
      <c r="AE30" s="197">
        <f t="shared" si="9"/>
        <v>8480</v>
      </c>
      <c r="AF30" s="197">
        <f t="shared" si="9"/>
        <v>9200</v>
      </c>
      <c r="AG30" s="197">
        <f t="shared" si="9"/>
        <v>8480</v>
      </c>
      <c r="AH30" s="197">
        <f t="shared" si="9"/>
        <v>9600</v>
      </c>
      <c r="AI30" s="197">
        <f t="shared" si="9"/>
        <v>10880</v>
      </c>
      <c r="AJ30" s="197">
        <f t="shared" si="9"/>
        <v>9600</v>
      </c>
      <c r="AK30" s="197">
        <f t="shared" si="9"/>
        <v>14720</v>
      </c>
      <c r="AL30" s="197">
        <f t="shared" si="9"/>
        <v>21800</v>
      </c>
      <c r="AM30" s="197">
        <f t="shared" si="9"/>
        <v>23800</v>
      </c>
      <c r="AN30" s="197">
        <f t="shared" si="9"/>
        <v>31400</v>
      </c>
      <c r="AO30" s="197">
        <f t="shared" si="9"/>
        <v>31400</v>
      </c>
      <c r="AP30" s="197">
        <f t="shared" si="9"/>
        <v>34200</v>
      </c>
      <c r="AQ30" s="197">
        <f t="shared" si="9"/>
        <v>25800</v>
      </c>
      <c r="AR30" s="197">
        <f t="shared" si="9"/>
        <v>23800</v>
      </c>
      <c r="AS30" s="197">
        <f t="shared" si="9"/>
        <v>19160</v>
      </c>
      <c r="AT30" s="197">
        <f t="shared" si="9"/>
        <v>17560</v>
      </c>
      <c r="AU30" s="197">
        <f t="shared" si="9"/>
        <v>20760</v>
      </c>
      <c r="AV30" s="197">
        <f t="shared" si="9"/>
        <v>22360</v>
      </c>
      <c r="AW30" s="197">
        <f t="shared" si="9"/>
        <v>21560</v>
      </c>
      <c r="AX30" s="197">
        <f t="shared" si="9"/>
        <v>23160</v>
      </c>
      <c r="AY30" s="197">
        <f t="shared" si="9"/>
        <v>26360</v>
      </c>
      <c r="AZ30" s="197">
        <f t="shared" si="9"/>
        <v>24760</v>
      </c>
      <c r="BA30" s="197">
        <f t="shared" si="9"/>
        <v>21560</v>
      </c>
      <c r="BB30" s="197">
        <f t="shared" si="9"/>
        <v>20360</v>
      </c>
      <c r="BC30" s="197">
        <f t="shared" si="9"/>
        <v>19160</v>
      </c>
      <c r="BD30" s="197">
        <f t="shared" si="9"/>
        <v>20360</v>
      </c>
      <c r="BE30" s="197">
        <f t="shared" si="9"/>
        <v>16360</v>
      </c>
      <c r="BF30" s="197">
        <f t="shared" si="9"/>
        <v>15160</v>
      </c>
    </row>
    <row r="31" spans="1:58" s="50" customFormat="1" x14ac:dyDescent="0.2">
      <c r="A31" s="180">
        <v>2</v>
      </c>
      <c r="B31" s="197">
        <f t="shared" ref="B31" si="10">ROUND(B11*0.8,)</f>
        <v>14720</v>
      </c>
      <c r="C31" s="197">
        <f t="shared" ref="C31:BF31" si="11">ROUND(C11*0.8,)</f>
        <v>11680</v>
      </c>
      <c r="D31" s="197">
        <f t="shared" si="11"/>
        <v>15680</v>
      </c>
      <c r="E31" s="197">
        <f t="shared" si="11"/>
        <v>12800</v>
      </c>
      <c r="F31" s="197">
        <f t="shared" si="11"/>
        <v>15680</v>
      </c>
      <c r="G31" s="197">
        <f t="shared" si="11"/>
        <v>16480</v>
      </c>
      <c r="H31" s="197">
        <f t="shared" si="11"/>
        <v>11680</v>
      </c>
      <c r="I31" s="197">
        <f t="shared" si="11"/>
        <v>11360</v>
      </c>
      <c r="J31" s="197">
        <f t="shared" si="11"/>
        <v>12480</v>
      </c>
      <c r="K31" s="197">
        <f t="shared" si="11"/>
        <v>11360</v>
      </c>
      <c r="L31" s="197">
        <f t="shared" si="11"/>
        <v>11360</v>
      </c>
      <c r="M31" s="197">
        <f t="shared" si="11"/>
        <v>10400</v>
      </c>
      <c r="N31" s="197">
        <f t="shared" si="11"/>
        <v>10400</v>
      </c>
      <c r="O31" s="197">
        <f t="shared" si="11"/>
        <v>10400</v>
      </c>
      <c r="P31" s="197">
        <f t="shared" si="11"/>
        <v>10400</v>
      </c>
      <c r="Q31" s="197">
        <f t="shared" si="11"/>
        <v>11920</v>
      </c>
      <c r="R31" s="197">
        <f t="shared" si="11"/>
        <v>11360</v>
      </c>
      <c r="S31" s="197">
        <f t="shared" si="11"/>
        <v>11360</v>
      </c>
      <c r="T31" s="197">
        <f t="shared" si="11"/>
        <v>11920</v>
      </c>
      <c r="U31" s="197">
        <f t="shared" si="11"/>
        <v>9840</v>
      </c>
      <c r="V31" s="197">
        <f t="shared" si="11"/>
        <v>9280</v>
      </c>
      <c r="W31" s="197">
        <f t="shared" si="11"/>
        <v>9840</v>
      </c>
      <c r="X31" s="197">
        <f t="shared" si="11"/>
        <v>9280</v>
      </c>
      <c r="Y31" s="197">
        <f t="shared" si="11"/>
        <v>9840</v>
      </c>
      <c r="Z31" s="197">
        <f t="shared" si="11"/>
        <v>9280</v>
      </c>
      <c r="AA31" s="197">
        <f t="shared" si="11"/>
        <v>9840</v>
      </c>
      <c r="AB31" s="197">
        <f t="shared" si="11"/>
        <v>9280</v>
      </c>
      <c r="AC31" s="197">
        <f t="shared" si="11"/>
        <v>9840</v>
      </c>
      <c r="AD31" s="197">
        <f t="shared" si="11"/>
        <v>9280</v>
      </c>
      <c r="AE31" s="197">
        <f t="shared" si="11"/>
        <v>9840</v>
      </c>
      <c r="AF31" s="197">
        <f t="shared" si="11"/>
        <v>10560</v>
      </c>
      <c r="AG31" s="197">
        <f t="shared" si="11"/>
        <v>9840</v>
      </c>
      <c r="AH31" s="197">
        <f t="shared" si="11"/>
        <v>10960</v>
      </c>
      <c r="AI31" s="197">
        <f t="shared" si="11"/>
        <v>12240</v>
      </c>
      <c r="AJ31" s="197">
        <f t="shared" si="11"/>
        <v>10960</v>
      </c>
      <c r="AK31" s="197">
        <f t="shared" si="11"/>
        <v>16080</v>
      </c>
      <c r="AL31" s="197">
        <f t="shared" si="11"/>
        <v>23600</v>
      </c>
      <c r="AM31" s="197">
        <f t="shared" si="11"/>
        <v>25600</v>
      </c>
      <c r="AN31" s="197">
        <f t="shared" si="11"/>
        <v>33200</v>
      </c>
      <c r="AO31" s="197">
        <f t="shared" si="11"/>
        <v>33200</v>
      </c>
      <c r="AP31" s="197">
        <f t="shared" si="11"/>
        <v>36000</v>
      </c>
      <c r="AQ31" s="197">
        <f t="shared" si="11"/>
        <v>27600</v>
      </c>
      <c r="AR31" s="197">
        <f t="shared" si="11"/>
        <v>25600</v>
      </c>
      <c r="AS31" s="197">
        <f t="shared" si="11"/>
        <v>20720</v>
      </c>
      <c r="AT31" s="197">
        <f t="shared" si="11"/>
        <v>19120</v>
      </c>
      <c r="AU31" s="197">
        <f t="shared" si="11"/>
        <v>22320</v>
      </c>
      <c r="AV31" s="197">
        <f t="shared" si="11"/>
        <v>23920</v>
      </c>
      <c r="AW31" s="197">
        <f t="shared" si="11"/>
        <v>23120</v>
      </c>
      <c r="AX31" s="197">
        <f t="shared" si="11"/>
        <v>24720</v>
      </c>
      <c r="AY31" s="197">
        <f t="shared" si="11"/>
        <v>27920</v>
      </c>
      <c r="AZ31" s="197">
        <f t="shared" si="11"/>
        <v>26320</v>
      </c>
      <c r="BA31" s="197">
        <f t="shared" si="11"/>
        <v>23120</v>
      </c>
      <c r="BB31" s="197">
        <f t="shared" si="11"/>
        <v>21920</v>
      </c>
      <c r="BC31" s="197">
        <f t="shared" si="11"/>
        <v>20720</v>
      </c>
      <c r="BD31" s="197">
        <f t="shared" si="11"/>
        <v>21920</v>
      </c>
      <c r="BE31" s="197">
        <f t="shared" si="11"/>
        <v>17920</v>
      </c>
      <c r="BF31" s="197">
        <f t="shared" si="11"/>
        <v>16720</v>
      </c>
    </row>
    <row r="32" spans="1:58" s="50" customFormat="1" x14ac:dyDescent="0.2">
      <c r="A32" s="42" t="s">
        <v>84</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row>
    <row r="33" spans="1:58" s="50" customFormat="1" x14ac:dyDescent="0.2">
      <c r="A33" s="88">
        <f>A27</f>
        <v>1</v>
      </c>
      <c r="B33" s="197">
        <f t="shared" ref="B33" si="12">ROUND(B13*0.8,)</f>
        <v>14160</v>
      </c>
      <c r="C33" s="197">
        <f t="shared" ref="C33:BF33" si="13">ROUND(C13*0.8,)</f>
        <v>11120</v>
      </c>
      <c r="D33" s="197">
        <f t="shared" si="13"/>
        <v>15120</v>
      </c>
      <c r="E33" s="197">
        <f t="shared" si="13"/>
        <v>12240</v>
      </c>
      <c r="F33" s="197">
        <f t="shared" si="13"/>
        <v>15120</v>
      </c>
      <c r="G33" s="197">
        <f t="shared" si="13"/>
        <v>15920</v>
      </c>
      <c r="H33" s="197">
        <f t="shared" si="13"/>
        <v>11120</v>
      </c>
      <c r="I33" s="197">
        <f t="shared" si="13"/>
        <v>10800</v>
      </c>
      <c r="J33" s="197">
        <f t="shared" si="13"/>
        <v>11920</v>
      </c>
      <c r="K33" s="197">
        <f t="shared" si="13"/>
        <v>10800</v>
      </c>
      <c r="L33" s="197">
        <f t="shared" si="13"/>
        <v>10800</v>
      </c>
      <c r="M33" s="197">
        <f t="shared" si="13"/>
        <v>9840</v>
      </c>
      <c r="N33" s="197">
        <f t="shared" si="13"/>
        <v>9840</v>
      </c>
      <c r="O33" s="197">
        <f t="shared" si="13"/>
        <v>9840</v>
      </c>
      <c r="P33" s="197">
        <f t="shared" si="13"/>
        <v>9840</v>
      </c>
      <c r="Q33" s="197">
        <f t="shared" si="13"/>
        <v>11360</v>
      </c>
      <c r="R33" s="197">
        <f t="shared" si="13"/>
        <v>10800</v>
      </c>
      <c r="S33" s="197">
        <f t="shared" si="13"/>
        <v>10800</v>
      </c>
      <c r="T33" s="197">
        <f t="shared" si="13"/>
        <v>11360</v>
      </c>
      <c r="U33" s="197">
        <f t="shared" si="13"/>
        <v>9280</v>
      </c>
      <c r="V33" s="197">
        <f t="shared" si="13"/>
        <v>8720</v>
      </c>
      <c r="W33" s="197">
        <f t="shared" si="13"/>
        <v>9280</v>
      </c>
      <c r="X33" s="197">
        <f t="shared" si="13"/>
        <v>8720</v>
      </c>
      <c r="Y33" s="197">
        <f t="shared" si="13"/>
        <v>9280</v>
      </c>
      <c r="Z33" s="197">
        <f t="shared" si="13"/>
        <v>8720</v>
      </c>
      <c r="AA33" s="197">
        <f t="shared" si="13"/>
        <v>9280</v>
      </c>
      <c r="AB33" s="197">
        <f t="shared" si="13"/>
        <v>8720</v>
      </c>
      <c r="AC33" s="197">
        <f t="shared" si="13"/>
        <v>9280</v>
      </c>
      <c r="AD33" s="197">
        <f t="shared" si="13"/>
        <v>8720</v>
      </c>
      <c r="AE33" s="197">
        <f t="shared" si="13"/>
        <v>9280</v>
      </c>
      <c r="AF33" s="197">
        <f t="shared" si="13"/>
        <v>10000</v>
      </c>
      <c r="AG33" s="197">
        <f t="shared" si="13"/>
        <v>9280</v>
      </c>
      <c r="AH33" s="197">
        <f t="shared" si="13"/>
        <v>10400</v>
      </c>
      <c r="AI33" s="197">
        <f t="shared" si="13"/>
        <v>11680</v>
      </c>
      <c r="AJ33" s="197">
        <f t="shared" si="13"/>
        <v>10400</v>
      </c>
      <c r="AK33" s="197">
        <f t="shared" si="13"/>
        <v>15520</v>
      </c>
      <c r="AL33" s="197">
        <f t="shared" si="13"/>
        <v>22600</v>
      </c>
      <c r="AM33" s="197">
        <f t="shared" si="13"/>
        <v>24600</v>
      </c>
      <c r="AN33" s="197">
        <f t="shared" si="13"/>
        <v>32200</v>
      </c>
      <c r="AO33" s="197">
        <f t="shared" si="13"/>
        <v>32200</v>
      </c>
      <c r="AP33" s="197">
        <f t="shared" si="13"/>
        <v>35000</v>
      </c>
      <c r="AQ33" s="197">
        <f t="shared" si="13"/>
        <v>26600</v>
      </c>
      <c r="AR33" s="197">
        <f t="shared" si="13"/>
        <v>24600</v>
      </c>
      <c r="AS33" s="197">
        <f t="shared" si="13"/>
        <v>19960</v>
      </c>
      <c r="AT33" s="197">
        <f t="shared" si="13"/>
        <v>18360</v>
      </c>
      <c r="AU33" s="197">
        <f t="shared" si="13"/>
        <v>21560</v>
      </c>
      <c r="AV33" s="197">
        <f t="shared" si="13"/>
        <v>23160</v>
      </c>
      <c r="AW33" s="197">
        <f t="shared" si="13"/>
        <v>22360</v>
      </c>
      <c r="AX33" s="197">
        <f t="shared" si="13"/>
        <v>23960</v>
      </c>
      <c r="AY33" s="197">
        <f t="shared" si="13"/>
        <v>27160</v>
      </c>
      <c r="AZ33" s="197">
        <f t="shared" si="13"/>
        <v>25560</v>
      </c>
      <c r="BA33" s="197">
        <f t="shared" si="13"/>
        <v>22360</v>
      </c>
      <c r="BB33" s="197">
        <f t="shared" si="13"/>
        <v>21160</v>
      </c>
      <c r="BC33" s="197">
        <f t="shared" si="13"/>
        <v>19960</v>
      </c>
      <c r="BD33" s="197">
        <f t="shared" si="13"/>
        <v>21160</v>
      </c>
      <c r="BE33" s="197">
        <f t="shared" si="13"/>
        <v>17160</v>
      </c>
      <c r="BF33" s="197">
        <f t="shared" si="13"/>
        <v>15960</v>
      </c>
    </row>
    <row r="34" spans="1:58" s="50" customFormat="1" x14ac:dyDescent="0.2">
      <c r="A34" s="88">
        <f>A28</f>
        <v>2</v>
      </c>
      <c r="B34" s="197">
        <f t="shared" ref="B34" si="14">ROUND(B14*0.8,)</f>
        <v>15520</v>
      </c>
      <c r="C34" s="197">
        <f t="shared" ref="C34:BF34" si="15">ROUND(C14*0.8,)</f>
        <v>12480</v>
      </c>
      <c r="D34" s="197">
        <f t="shared" si="15"/>
        <v>16480</v>
      </c>
      <c r="E34" s="197">
        <f t="shared" si="15"/>
        <v>13600</v>
      </c>
      <c r="F34" s="197">
        <f t="shared" si="15"/>
        <v>16480</v>
      </c>
      <c r="G34" s="197">
        <f t="shared" si="15"/>
        <v>17280</v>
      </c>
      <c r="H34" s="197">
        <f t="shared" si="15"/>
        <v>12480</v>
      </c>
      <c r="I34" s="197">
        <f t="shared" si="15"/>
        <v>12160</v>
      </c>
      <c r="J34" s="197">
        <f t="shared" si="15"/>
        <v>13280</v>
      </c>
      <c r="K34" s="197">
        <f t="shared" si="15"/>
        <v>12160</v>
      </c>
      <c r="L34" s="197">
        <f t="shared" si="15"/>
        <v>12160</v>
      </c>
      <c r="M34" s="197">
        <f t="shared" si="15"/>
        <v>11200</v>
      </c>
      <c r="N34" s="197">
        <f t="shared" si="15"/>
        <v>11200</v>
      </c>
      <c r="O34" s="197">
        <f t="shared" si="15"/>
        <v>11200</v>
      </c>
      <c r="P34" s="197">
        <f t="shared" si="15"/>
        <v>11200</v>
      </c>
      <c r="Q34" s="197">
        <f t="shared" si="15"/>
        <v>12720</v>
      </c>
      <c r="R34" s="197">
        <f t="shared" si="15"/>
        <v>12160</v>
      </c>
      <c r="S34" s="197">
        <f t="shared" si="15"/>
        <v>12160</v>
      </c>
      <c r="T34" s="197">
        <f t="shared" si="15"/>
        <v>12720</v>
      </c>
      <c r="U34" s="197">
        <f t="shared" si="15"/>
        <v>10640</v>
      </c>
      <c r="V34" s="197">
        <f t="shared" si="15"/>
        <v>10080</v>
      </c>
      <c r="W34" s="197">
        <f t="shared" si="15"/>
        <v>10640</v>
      </c>
      <c r="X34" s="197">
        <f t="shared" si="15"/>
        <v>10080</v>
      </c>
      <c r="Y34" s="197">
        <f t="shared" si="15"/>
        <v>10640</v>
      </c>
      <c r="Z34" s="197">
        <f t="shared" si="15"/>
        <v>10080</v>
      </c>
      <c r="AA34" s="197">
        <f t="shared" si="15"/>
        <v>10640</v>
      </c>
      <c r="AB34" s="197">
        <f t="shared" si="15"/>
        <v>10080</v>
      </c>
      <c r="AC34" s="197">
        <f t="shared" si="15"/>
        <v>10640</v>
      </c>
      <c r="AD34" s="197">
        <f t="shared" si="15"/>
        <v>10080</v>
      </c>
      <c r="AE34" s="197">
        <f t="shared" si="15"/>
        <v>10640</v>
      </c>
      <c r="AF34" s="197">
        <f t="shared" si="15"/>
        <v>11360</v>
      </c>
      <c r="AG34" s="197">
        <f t="shared" si="15"/>
        <v>10640</v>
      </c>
      <c r="AH34" s="197">
        <f t="shared" si="15"/>
        <v>11760</v>
      </c>
      <c r="AI34" s="197">
        <f t="shared" si="15"/>
        <v>13040</v>
      </c>
      <c r="AJ34" s="197">
        <f t="shared" si="15"/>
        <v>11760</v>
      </c>
      <c r="AK34" s="197">
        <f t="shared" si="15"/>
        <v>16880</v>
      </c>
      <c r="AL34" s="197">
        <f t="shared" si="15"/>
        <v>24400</v>
      </c>
      <c r="AM34" s="197">
        <f t="shared" si="15"/>
        <v>26400</v>
      </c>
      <c r="AN34" s="197">
        <f t="shared" si="15"/>
        <v>34000</v>
      </c>
      <c r="AO34" s="197">
        <f t="shared" si="15"/>
        <v>34000</v>
      </c>
      <c r="AP34" s="197">
        <f t="shared" si="15"/>
        <v>36800</v>
      </c>
      <c r="AQ34" s="197">
        <f t="shared" si="15"/>
        <v>28400</v>
      </c>
      <c r="AR34" s="197">
        <f t="shared" si="15"/>
        <v>26400</v>
      </c>
      <c r="AS34" s="197">
        <f t="shared" si="15"/>
        <v>21520</v>
      </c>
      <c r="AT34" s="197">
        <f t="shared" si="15"/>
        <v>19920</v>
      </c>
      <c r="AU34" s="197">
        <f t="shared" si="15"/>
        <v>23120</v>
      </c>
      <c r="AV34" s="197">
        <f t="shared" si="15"/>
        <v>24720</v>
      </c>
      <c r="AW34" s="197">
        <f t="shared" si="15"/>
        <v>23920</v>
      </c>
      <c r="AX34" s="197">
        <f t="shared" si="15"/>
        <v>25520</v>
      </c>
      <c r="AY34" s="197">
        <f t="shared" si="15"/>
        <v>28720</v>
      </c>
      <c r="AZ34" s="197">
        <f t="shared" si="15"/>
        <v>27120</v>
      </c>
      <c r="BA34" s="197">
        <f t="shared" si="15"/>
        <v>23920</v>
      </c>
      <c r="BB34" s="197">
        <f t="shared" si="15"/>
        <v>22720</v>
      </c>
      <c r="BC34" s="197">
        <f t="shared" si="15"/>
        <v>21520</v>
      </c>
      <c r="BD34" s="197">
        <f t="shared" si="15"/>
        <v>22720</v>
      </c>
      <c r="BE34" s="197">
        <f t="shared" si="15"/>
        <v>18720</v>
      </c>
      <c r="BF34" s="197">
        <f t="shared" si="15"/>
        <v>17520</v>
      </c>
    </row>
    <row r="35" spans="1:58" s="50" customFormat="1" x14ac:dyDescent="0.2">
      <c r="A35" s="42" t="s">
        <v>85</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row>
    <row r="36" spans="1:58" s="50" customFormat="1" x14ac:dyDescent="0.2">
      <c r="A36" s="88">
        <f>A27</f>
        <v>1</v>
      </c>
      <c r="B36" s="197">
        <f t="shared" ref="B36" si="16">ROUND(B16*0.8,)</f>
        <v>15520</v>
      </c>
      <c r="C36" s="197">
        <f t="shared" ref="C36:BF36" si="17">ROUND(C16*0.8,)</f>
        <v>12480</v>
      </c>
      <c r="D36" s="197">
        <f t="shared" si="17"/>
        <v>16480</v>
      </c>
      <c r="E36" s="197">
        <f t="shared" si="17"/>
        <v>13600</v>
      </c>
      <c r="F36" s="197">
        <f t="shared" si="17"/>
        <v>16480</v>
      </c>
      <c r="G36" s="197">
        <f t="shared" si="17"/>
        <v>17280</v>
      </c>
      <c r="H36" s="197">
        <f t="shared" si="17"/>
        <v>12480</v>
      </c>
      <c r="I36" s="197">
        <f t="shared" si="17"/>
        <v>12160</v>
      </c>
      <c r="J36" s="197">
        <f t="shared" si="17"/>
        <v>13280</v>
      </c>
      <c r="K36" s="197">
        <f t="shared" si="17"/>
        <v>12160</v>
      </c>
      <c r="L36" s="197">
        <f t="shared" si="17"/>
        <v>12160</v>
      </c>
      <c r="M36" s="197">
        <f t="shared" si="17"/>
        <v>11200</v>
      </c>
      <c r="N36" s="197">
        <f t="shared" si="17"/>
        <v>11200</v>
      </c>
      <c r="O36" s="197">
        <f t="shared" si="17"/>
        <v>11200</v>
      </c>
      <c r="P36" s="197">
        <f t="shared" si="17"/>
        <v>11200</v>
      </c>
      <c r="Q36" s="197">
        <f t="shared" si="17"/>
        <v>12720</v>
      </c>
      <c r="R36" s="197">
        <f t="shared" si="17"/>
        <v>12160</v>
      </c>
      <c r="S36" s="197">
        <f t="shared" si="17"/>
        <v>12160</v>
      </c>
      <c r="T36" s="197">
        <f t="shared" si="17"/>
        <v>12720</v>
      </c>
      <c r="U36" s="197">
        <f t="shared" si="17"/>
        <v>10640</v>
      </c>
      <c r="V36" s="197">
        <f t="shared" si="17"/>
        <v>10080</v>
      </c>
      <c r="W36" s="197">
        <f t="shared" si="17"/>
        <v>10640</v>
      </c>
      <c r="X36" s="197">
        <f t="shared" si="17"/>
        <v>10080</v>
      </c>
      <c r="Y36" s="197">
        <f t="shared" si="17"/>
        <v>10640</v>
      </c>
      <c r="Z36" s="197">
        <f t="shared" si="17"/>
        <v>10080</v>
      </c>
      <c r="AA36" s="197">
        <f t="shared" si="17"/>
        <v>10640</v>
      </c>
      <c r="AB36" s="197">
        <f t="shared" si="17"/>
        <v>10080</v>
      </c>
      <c r="AC36" s="197">
        <f t="shared" si="17"/>
        <v>10640</v>
      </c>
      <c r="AD36" s="197">
        <f t="shared" si="17"/>
        <v>10080</v>
      </c>
      <c r="AE36" s="197">
        <f t="shared" si="17"/>
        <v>10640</v>
      </c>
      <c r="AF36" s="197">
        <f t="shared" si="17"/>
        <v>11360</v>
      </c>
      <c r="AG36" s="197">
        <f t="shared" si="17"/>
        <v>10640</v>
      </c>
      <c r="AH36" s="197">
        <f t="shared" si="17"/>
        <v>11760</v>
      </c>
      <c r="AI36" s="197">
        <f t="shared" si="17"/>
        <v>13040</v>
      </c>
      <c r="AJ36" s="197">
        <f t="shared" si="17"/>
        <v>11760</v>
      </c>
      <c r="AK36" s="197">
        <f t="shared" si="17"/>
        <v>16880</v>
      </c>
      <c r="AL36" s="197">
        <f t="shared" si="17"/>
        <v>24200</v>
      </c>
      <c r="AM36" s="197">
        <f t="shared" si="17"/>
        <v>26200</v>
      </c>
      <c r="AN36" s="197">
        <f t="shared" si="17"/>
        <v>33800</v>
      </c>
      <c r="AO36" s="197">
        <f t="shared" si="17"/>
        <v>33800</v>
      </c>
      <c r="AP36" s="197">
        <f t="shared" si="17"/>
        <v>36600</v>
      </c>
      <c r="AQ36" s="197">
        <f t="shared" si="17"/>
        <v>28200</v>
      </c>
      <c r="AR36" s="197">
        <f t="shared" si="17"/>
        <v>26200</v>
      </c>
      <c r="AS36" s="197">
        <f t="shared" si="17"/>
        <v>21160</v>
      </c>
      <c r="AT36" s="197">
        <f t="shared" si="17"/>
        <v>19560</v>
      </c>
      <c r="AU36" s="197">
        <f t="shared" si="17"/>
        <v>22760</v>
      </c>
      <c r="AV36" s="197">
        <f t="shared" si="17"/>
        <v>24360</v>
      </c>
      <c r="AW36" s="197">
        <f t="shared" si="17"/>
        <v>23720</v>
      </c>
      <c r="AX36" s="197">
        <f t="shared" si="17"/>
        <v>25320</v>
      </c>
      <c r="AY36" s="197">
        <f t="shared" si="17"/>
        <v>28520</v>
      </c>
      <c r="AZ36" s="197">
        <f t="shared" si="17"/>
        <v>26920</v>
      </c>
      <c r="BA36" s="197">
        <f t="shared" si="17"/>
        <v>23720</v>
      </c>
      <c r="BB36" s="197">
        <f t="shared" si="17"/>
        <v>22520</v>
      </c>
      <c r="BC36" s="197">
        <f t="shared" si="17"/>
        <v>21320</v>
      </c>
      <c r="BD36" s="197">
        <f t="shared" si="17"/>
        <v>22520</v>
      </c>
      <c r="BE36" s="197">
        <f t="shared" si="17"/>
        <v>18360</v>
      </c>
      <c r="BF36" s="197">
        <f t="shared" si="17"/>
        <v>17160</v>
      </c>
    </row>
    <row r="37" spans="1:58" s="50" customFormat="1" x14ac:dyDescent="0.2">
      <c r="A37" s="88">
        <f>A28</f>
        <v>2</v>
      </c>
      <c r="B37" s="197">
        <f t="shared" ref="B37" si="18">ROUND(B17*0.8,)</f>
        <v>16880</v>
      </c>
      <c r="C37" s="197">
        <f t="shared" ref="C37:BF37" si="19">ROUND(C17*0.8,)</f>
        <v>13840</v>
      </c>
      <c r="D37" s="197">
        <f t="shared" si="19"/>
        <v>17840</v>
      </c>
      <c r="E37" s="197">
        <f t="shared" si="19"/>
        <v>14960</v>
      </c>
      <c r="F37" s="197">
        <f t="shared" si="19"/>
        <v>17840</v>
      </c>
      <c r="G37" s="197">
        <f t="shared" si="19"/>
        <v>18640</v>
      </c>
      <c r="H37" s="197">
        <f t="shared" si="19"/>
        <v>13840</v>
      </c>
      <c r="I37" s="197">
        <f t="shared" si="19"/>
        <v>13520</v>
      </c>
      <c r="J37" s="197">
        <f t="shared" si="19"/>
        <v>14640</v>
      </c>
      <c r="K37" s="197">
        <f t="shared" si="19"/>
        <v>13520</v>
      </c>
      <c r="L37" s="197">
        <f t="shared" si="19"/>
        <v>13520</v>
      </c>
      <c r="M37" s="197">
        <f t="shared" si="19"/>
        <v>12560</v>
      </c>
      <c r="N37" s="197">
        <f t="shared" si="19"/>
        <v>12560</v>
      </c>
      <c r="O37" s="197">
        <f t="shared" si="19"/>
        <v>12560</v>
      </c>
      <c r="P37" s="197">
        <f t="shared" si="19"/>
        <v>12560</v>
      </c>
      <c r="Q37" s="197">
        <f t="shared" si="19"/>
        <v>14080</v>
      </c>
      <c r="R37" s="197">
        <f t="shared" si="19"/>
        <v>13520</v>
      </c>
      <c r="S37" s="197">
        <f t="shared" si="19"/>
        <v>13520</v>
      </c>
      <c r="T37" s="197">
        <f t="shared" si="19"/>
        <v>14080</v>
      </c>
      <c r="U37" s="197">
        <f t="shared" si="19"/>
        <v>12000</v>
      </c>
      <c r="V37" s="197">
        <f t="shared" si="19"/>
        <v>11440</v>
      </c>
      <c r="W37" s="197">
        <f t="shared" si="19"/>
        <v>12000</v>
      </c>
      <c r="X37" s="197">
        <f t="shared" si="19"/>
        <v>11440</v>
      </c>
      <c r="Y37" s="197">
        <f t="shared" si="19"/>
        <v>12000</v>
      </c>
      <c r="Z37" s="197">
        <f t="shared" si="19"/>
        <v>11440</v>
      </c>
      <c r="AA37" s="197">
        <f t="shared" si="19"/>
        <v>12000</v>
      </c>
      <c r="AB37" s="197">
        <f t="shared" si="19"/>
        <v>11440</v>
      </c>
      <c r="AC37" s="197">
        <f t="shared" si="19"/>
        <v>12000</v>
      </c>
      <c r="AD37" s="197">
        <f t="shared" si="19"/>
        <v>11440</v>
      </c>
      <c r="AE37" s="197">
        <f t="shared" si="19"/>
        <v>12000</v>
      </c>
      <c r="AF37" s="197">
        <f t="shared" si="19"/>
        <v>12720</v>
      </c>
      <c r="AG37" s="197">
        <f t="shared" si="19"/>
        <v>12000</v>
      </c>
      <c r="AH37" s="197">
        <f t="shared" si="19"/>
        <v>13120</v>
      </c>
      <c r="AI37" s="197">
        <f t="shared" si="19"/>
        <v>14400</v>
      </c>
      <c r="AJ37" s="197">
        <f t="shared" si="19"/>
        <v>13120</v>
      </c>
      <c r="AK37" s="197">
        <f t="shared" si="19"/>
        <v>18240</v>
      </c>
      <c r="AL37" s="197">
        <f t="shared" si="19"/>
        <v>26000</v>
      </c>
      <c r="AM37" s="197">
        <f t="shared" si="19"/>
        <v>28000</v>
      </c>
      <c r="AN37" s="197">
        <f t="shared" si="19"/>
        <v>35600</v>
      </c>
      <c r="AO37" s="197">
        <f t="shared" si="19"/>
        <v>35600</v>
      </c>
      <c r="AP37" s="197">
        <f t="shared" si="19"/>
        <v>38400</v>
      </c>
      <c r="AQ37" s="197">
        <f t="shared" si="19"/>
        <v>30000</v>
      </c>
      <c r="AR37" s="197">
        <f t="shared" si="19"/>
        <v>28000</v>
      </c>
      <c r="AS37" s="197">
        <f t="shared" si="19"/>
        <v>22720</v>
      </c>
      <c r="AT37" s="197">
        <f t="shared" si="19"/>
        <v>21120</v>
      </c>
      <c r="AU37" s="197">
        <f t="shared" si="19"/>
        <v>24320</v>
      </c>
      <c r="AV37" s="197">
        <f t="shared" si="19"/>
        <v>25920</v>
      </c>
      <c r="AW37" s="197">
        <f t="shared" si="19"/>
        <v>25280</v>
      </c>
      <c r="AX37" s="197">
        <f t="shared" si="19"/>
        <v>26880</v>
      </c>
      <c r="AY37" s="197">
        <f t="shared" si="19"/>
        <v>30080</v>
      </c>
      <c r="AZ37" s="197">
        <f t="shared" si="19"/>
        <v>28480</v>
      </c>
      <c r="BA37" s="197">
        <f t="shared" si="19"/>
        <v>25280</v>
      </c>
      <c r="BB37" s="197">
        <f t="shared" si="19"/>
        <v>24080</v>
      </c>
      <c r="BC37" s="197">
        <f t="shared" si="19"/>
        <v>22880</v>
      </c>
      <c r="BD37" s="197">
        <f t="shared" si="19"/>
        <v>24080</v>
      </c>
      <c r="BE37" s="197">
        <f t="shared" si="19"/>
        <v>19920</v>
      </c>
      <c r="BF37" s="197">
        <f t="shared" si="19"/>
        <v>18720</v>
      </c>
    </row>
    <row r="38" spans="1:58" s="50" customFormat="1" x14ac:dyDescent="0.2">
      <c r="A38" s="42" t="s">
        <v>86</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row>
    <row r="39" spans="1:58" s="50" customFormat="1" x14ac:dyDescent="0.2">
      <c r="A39" s="88">
        <f>A27</f>
        <v>1</v>
      </c>
      <c r="B39" s="197">
        <f t="shared" ref="B39" si="20">ROUND(B19*0.8,)</f>
        <v>31760</v>
      </c>
      <c r="C39" s="197">
        <f t="shared" ref="C39:BF39" si="21">ROUND(C19*0.8,)</f>
        <v>28720</v>
      </c>
      <c r="D39" s="197">
        <f t="shared" si="21"/>
        <v>32720</v>
      </c>
      <c r="E39" s="197">
        <f t="shared" si="21"/>
        <v>29840</v>
      </c>
      <c r="F39" s="197">
        <f t="shared" si="21"/>
        <v>32720</v>
      </c>
      <c r="G39" s="197">
        <f t="shared" si="21"/>
        <v>33520</v>
      </c>
      <c r="H39" s="197">
        <f t="shared" si="21"/>
        <v>28720</v>
      </c>
      <c r="I39" s="197">
        <f t="shared" si="21"/>
        <v>25200</v>
      </c>
      <c r="J39" s="197">
        <f t="shared" si="21"/>
        <v>26320</v>
      </c>
      <c r="K39" s="197">
        <f t="shared" si="21"/>
        <v>25200</v>
      </c>
      <c r="L39" s="197">
        <f t="shared" si="21"/>
        <v>25200</v>
      </c>
      <c r="M39" s="197">
        <f t="shared" si="21"/>
        <v>24240</v>
      </c>
      <c r="N39" s="197">
        <f t="shared" si="21"/>
        <v>24240</v>
      </c>
      <c r="O39" s="197">
        <f t="shared" si="21"/>
        <v>24240</v>
      </c>
      <c r="P39" s="197">
        <f t="shared" si="21"/>
        <v>24240</v>
      </c>
      <c r="Q39" s="197">
        <f t="shared" si="21"/>
        <v>25760</v>
      </c>
      <c r="R39" s="197">
        <f t="shared" si="21"/>
        <v>25200</v>
      </c>
      <c r="S39" s="197">
        <f t="shared" si="21"/>
        <v>25200</v>
      </c>
      <c r="T39" s="197">
        <f t="shared" si="21"/>
        <v>25760</v>
      </c>
      <c r="U39" s="197">
        <f t="shared" si="21"/>
        <v>23680</v>
      </c>
      <c r="V39" s="197">
        <f t="shared" si="21"/>
        <v>23120</v>
      </c>
      <c r="W39" s="197">
        <f t="shared" si="21"/>
        <v>23680</v>
      </c>
      <c r="X39" s="197">
        <f t="shared" si="21"/>
        <v>23120</v>
      </c>
      <c r="Y39" s="197">
        <f t="shared" si="21"/>
        <v>23680</v>
      </c>
      <c r="Z39" s="197">
        <f t="shared" si="21"/>
        <v>23120</v>
      </c>
      <c r="AA39" s="197">
        <f t="shared" si="21"/>
        <v>23680</v>
      </c>
      <c r="AB39" s="197">
        <f t="shared" si="21"/>
        <v>23120</v>
      </c>
      <c r="AC39" s="197">
        <f t="shared" si="21"/>
        <v>23680</v>
      </c>
      <c r="AD39" s="197">
        <f t="shared" si="21"/>
        <v>23120</v>
      </c>
      <c r="AE39" s="197">
        <f t="shared" si="21"/>
        <v>27680</v>
      </c>
      <c r="AF39" s="197">
        <f t="shared" si="21"/>
        <v>28400</v>
      </c>
      <c r="AG39" s="197">
        <f t="shared" si="21"/>
        <v>27680</v>
      </c>
      <c r="AH39" s="197">
        <f t="shared" si="21"/>
        <v>28800</v>
      </c>
      <c r="AI39" s="197">
        <f t="shared" si="21"/>
        <v>30080</v>
      </c>
      <c r="AJ39" s="197">
        <f t="shared" si="21"/>
        <v>28800</v>
      </c>
      <c r="AK39" s="197">
        <f t="shared" si="21"/>
        <v>33920</v>
      </c>
      <c r="AL39" s="197">
        <f t="shared" si="21"/>
        <v>40200</v>
      </c>
      <c r="AM39" s="197">
        <f t="shared" si="21"/>
        <v>42200</v>
      </c>
      <c r="AN39" s="197">
        <f t="shared" si="21"/>
        <v>49800</v>
      </c>
      <c r="AO39" s="197">
        <f t="shared" si="21"/>
        <v>49800</v>
      </c>
      <c r="AP39" s="197">
        <f t="shared" si="21"/>
        <v>52600</v>
      </c>
      <c r="AQ39" s="197">
        <f t="shared" si="21"/>
        <v>44200</v>
      </c>
      <c r="AR39" s="197">
        <f t="shared" si="21"/>
        <v>42200</v>
      </c>
      <c r="AS39" s="197">
        <f t="shared" si="21"/>
        <v>33560</v>
      </c>
      <c r="AT39" s="197">
        <f t="shared" si="21"/>
        <v>31960</v>
      </c>
      <c r="AU39" s="197">
        <f t="shared" si="21"/>
        <v>35160</v>
      </c>
      <c r="AV39" s="197">
        <f t="shared" si="21"/>
        <v>36760</v>
      </c>
      <c r="AW39" s="197">
        <f t="shared" si="21"/>
        <v>39960</v>
      </c>
      <c r="AX39" s="197">
        <f t="shared" si="21"/>
        <v>41560</v>
      </c>
      <c r="AY39" s="197">
        <f t="shared" si="21"/>
        <v>44760</v>
      </c>
      <c r="AZ39" s="197">
        <f t="shared" si="21"/>
        <v>43160</v>
      </c>
      <c r="BA39" s="197">
        <f t="shared" si="21"/>
        <v>39960</v>
      </c>
      <c r="BB39" s="197">
        <f t="shared" si="21"/>
        <v>38760</v>
      </c>
      <c r="BC39" s="197">
        <f t="shared" si="21"/>
        <v>37560</v>
      </c>
      <c r="BD39" s="197">
        <f t="shared" si="21"/>
        <v>38760</v>
      </c>
      <c r="BE39" s="197">
        <f t="shared" si="21"/>
        <v>30760</v>
      </c>
      <c r="BF39" s="197">
        <f t="shared" si="21"/>
        <v>29560</v>
      </c>
    </row>
    <row r="40" spans="1:58" s="50" customFormat="1" x14ac:dyDescent="0.2">
      <c r="A40" s="88">
        <f>A28</f>
        <v>2</v>
      </c>
      <c r="B40" s="197">
        <f t="shared" ref="B40" si="22">ROUND(B20*0.8,)</f>
        <v>33120</v>
      </c>
      <c r="C40" s="197">
        <f t="shared" ref="C40:BF40" si="23">ROUND(C20*0.8,)</f>
        <v>30080</v>
      </c>
      <c r="D40" s="197">
        <f t="shared" si="23"/>
        <v>34080</v>
      </c>
      <c r="E40" s="197">
        <f t="shared" si="23"/>
        <v>31200</v>
      </c>
      <c r="F40" s="197">
        <f t="shared" si="23"/>
        <v>34080</v>
      </c>
      <c r="G40" s="197">
        <f t="shared" si="23"/>
        <v>34880</v>
      </c>
      <c r="H40" s="197">
        <f t="shared" si="23"/>
        <v>30080</v>
      </c>
      <c r="I40" s="197">
        <f t="shared" si="23"/>
        <v>26560</v>
      </c>
      <c r="J40" s="197">
        <f t="shared" si="23"/>
        <v>27680</v>
      </c>
      <c r="K40" s="197">
        <f t="shared" si="23"/>
        <v>26560</v>
      </c>
      <c r="L40" s="197">
        <f t="shared" si="23"/>
        <v>26560</v>
      </c>
      <c r="M40" s="197">
        <f t="shared" si="23"/>
        <v>25600</v>
      </c>
      <c r="N40" s="197">
        <f t="shared" si="23"/>
        <v>25600</v>
      </c>
      <c r="O40" s="197">
        <f t="shared" si="23"/>
        <v>25600</v>
      </c>
      <c r="P40" s="197">
        <f t="shared" si="23"/>
        <v>25600</v>
      </c>
      <c r="Q40" s="197">
        <f t="shared" si="23"/>
        <v>27120</v>
      </c>
      <c r="R40" s="197">
        <f t="shared" si="23"/>
        <v>26560</v>
      </c>
      <c r="S40" s="197">
        <f t="shared" si="23"/>
        <v>26560</v>
      </c>
      <c r="T40" s="197">
        <f t="shared" si="23"/>
        <v>27120</v>
      </c>
      <c r="U40" s="197">
        <f t="shared" si="23"/>
        <v>25040</v>
      </c>
      <c r="V40" s="197">
        <f t="shared" si="23"/>
        <v>24480</v>
      </c>
      <c r="W40" s="197">
        <f t="shared" si="23"/>
        <v>25040</v>
      </c>
      <c r="X40" s="197">
        <f t="shared" si="23"/>
        <v>24480</v>
      </c>
      <c r="Y40" s="197">
        <f t="shared" si="23"/>
        <v>25040</v>
      </c>
      <c r="Z40" s="197">
        <f t="shared" si="23"/>
        <v>24480</v>
      </c>
      <c r="AA40" s="197">
        <f t="shared" si="23"/>
        <v>25040</v>
      </c>
      <c r="AB40" s="197">
        <f t="shared" si="23"/>
        <v>24480</v>
      </c>
      <c r="AC40" s="197">
        <f t="shared" si="23"/>
        <v>25040</v>
      </c>
      <c r="AD40" s="197">
        <f t="shared" si="23"/>
        <v>24480</v>
      </c>
      <c r="AE40" s="197">
        <f t="shared" si="23"/>
        <v>29040</v>
      </c>
      <c r="AF40" s="197">
        <f t="shared" si="23"/>
        <v>29760</v>
      </c>
      <c r="AG40" s="197">
        <f t="shared" si="23"/>
        <v>29040</v>
      </c>
      <c r="AH40" s="197">
        <f t="shared" si="23"/>
        <v>30160</v>
      </c>
      <c r="AI40" s="197">
        <f t="shared" si="23"/>
        <v>31440</v>
      </c>
      <c r="AJ40" s="197">
        <f t="shared" si="23"/>
        <v>30160</v>
      </c>
      <c r="AK40" s="197">
        <f t="shared" si="23"/>
        <v>35280</v>
      </c>
      <c r="AL40" s="197">
        <f t="shared" si="23"/>
        <v>42000</v>
      </c>
      <c r="AM40" s="197">
        <f t="shared" si="23"/>
        <v>44000</v>
      </c>
      <c r="AN40" s="197">
        <f t="shared" si="23"/>
        <v>51600</v>
      </c>
      <c r="AO40" s="197">
        <f t="shared" si="23"/>
        <v>51600</v>
      </c>
      <c r="AP40" s="197">
        <f t="shared" si="23"/>
        <v>54400</v>
      </c>
      <c r="AQ40" s="197">
        <f t="shared" si="23"/>
        <v>46000</v>
      </c>
      <c r="AR40" s="197">
        <f t="shared" si="23"/>
        <v>44000</v>
      </c>
      <c r="AS40" s="197">
        <f t="shared" si="23"/>
        <v>35120</v>
      </c>
      <c r="AT40" s="197">
        <f t="shared" si="23"/>
        <v>33520</v>
      </c>
      <c r="AU40" s="197">
        <f t="shared" si="23"/>
        <v>36720</v>
      </c>
      <c r="AV40" s="197">
        <f t="shared" si="23"/>
        <v>38320</v>
      </c>
      <c r="AW40" s="197">
        <f t="shared" si="23"/>
        <v>41520</v>
      </c>
      <c r="AX40" s="197">
        <f t="shared" si="23"/>
        <v>43120</v>
      </c>
      <c r="AY40" s="197">
        <f t="shared" si="23"/>
        <v>46320</v>
      </c>
      <c r="AZ40" s="197">
        <f t="shared" si="23"/>
        <v>44720</v>
      </c>
      <c r="BA40" s="197">
        <f t="shared" si="23"/>
        <v>41520</v>
      </c>
      <c r="BB40" s="197">
        <f t="shared" si="23"/>
        <v>40320</v>
      </c>
      <c r="BC40" s="197">
        <f t="shared" si="23"/>
        <v>39120</v>
      </c>
      <c r="BD40" s="197">
        <f t="shared" si="23"/>
        <v>40320</v>
      </c>
      <c r="BE40" s="197">
        <f t="shared" si="23"/>
        <v>32320</v>
      </c>
      <c r="BF40" s="197">
        <f t="shared" si="23"/>
        <v>31120</v>
      </c>
    </row>
    <row r="41" spans="1:58" s="50" customFormat="1" x14ac:dyDescent="0.2">
      <c r="A41" s="42" t="s">
        <v>87</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row>
    <row r="42" spans="1:58" s="50" customFormat="1" x14ac:dyDescent="0.2">
      <c r="A42" s="88" t="s">
        <v>88</v>
      </c>
      <c r="B42" s="197">
        <f t="shared" ref="B42" si="24">ROUND(B22*0.8,)</f>
        <v>49120</v>
      </c>
      <c r="C42" s="197">
        <f t="shared" ref="C42:BF42" si="25">ROUND(C22*0.8,)</f>
        <v>46080</v>
      </c>
      <c r="D42" s="197">
        <f t="shared" si="25"/>
        <v>50080</v>
      </c>
      <c r="E42" s="197">
        <f t="shared" si="25"/>
        <v>47200</v>
      </c>
      <c r="F42" s="197">
        <f t="shared" si="25"/>
        <v>50080</v>
      </c>
      <c r="G42" s="197">
        <f t="shared" si="25"/>
        <v>50880</v>
      </c>
      <c r="H42" s="197">
        <f t="shared" si="25"/>
        <v>46080</v>
      </c>
      <c r="I42" s="197">
        <f t="shared" si="25"/>
        <v>46560</v>
      </c>
      <c r="J42" s="197">
        <f t="shared" si="25"/>
        <v>47680</v>
      </c>
      <c r="K42" s="197">
        <f t="shared" si="25"/>
        <v>46560</v>
      </c>
      <c r="L42" s="197">
        <f t="shared" si="25"/>
        <v>46560</v>
      </c>
      <c r="M42" s="197">
        <f t="shared" si="25"/>
        <v>45600</v>
      </c>
      <c r="N42" s="197">
        <f t="shared" si="25"/>
        <v>45600</v>
      </c>
      <c r="O42" s="197">
        <f t="shared" si="25"/>
        <v>45600</v>
      </c>
      <c r="P42" s="197">
        <f t="shared" si="25"/>
        <v>45600</v>
      </c>
      <c r="Q42" s="197">
        <f t="shared" si="25"/>
        <v>47120</v>
      </c>
      <c r="R42" s="197">
        <f t="shared" si="25"/>
        <v>46560</v>
      </c>
      <c r="S42" s="197">
        <f t="shared" si="25"/>
        <v>46560</v>
      </c>
      <c r="T42" s="197">
        <f t="shared" si="25"/>
        <v>47120</v>
      </c>
      <c r="U42" s="197">
        <f t="shared" si="25"/>
        <v>45040</v>
      </c>
      <c r="V42" s="197">
        <f t="shared" si="25"/>
        <v>44480</v>
      </c>
      <c r="W42" s="197">
        <f t="shared" si="25"/>
        <v>45040</v>
      </c>
      <c r="X42" s="197">
        <f t="shared" si="25"/>
        <v>44480</v>
      </c>
      <c r="Y42" s="197">
        <f t="shared" si="25"/>
        <v>45040</v>
      </c>
      <c r="Z42" s="197">
        <f t="shared" si="25"/>
        <v>44480</v>
      </c>
      <c r="AA42" s="197">
        <f t="shared" si="25"/>
        <v>45040</v>
      </c>
      <c r="AB42" s="197">
        <f t="shared" si="25"/>
        <v>44480</v>
      </c>
      <c r="AC42" s="197">
        <f t="shared" si="25"/>
        <v>45040</v>
      </c>
      <c r="AD42" s="197">
        <f t="shared" si="25"/>
        <v>44480</v>
      </c>
      <c r="AE42" s="197">
        <f t="shared" si="25"/>
        <v>53040</v>
      </c>
      <c r="AF42" s="197">
        <f t="shared" si="25"/>
        <v>53760</v>
      </c>
      <c r="AG42" s="197">
        <f t="shared" si="25"/>
        <v>53040</v>
      </c>
      <c r="AH42" s="197">
        <f t="shared" si="25"/>
        <v>54160</v>
      </c>
      <c r="AI42" s="197">
        <f t="shared" si="25"/>
        <v>55440</v>
      </c>
      <c r="AJ42" s="197">
        <f t="shared" si="25"/>
        <v>54160</v>
      </c>
      <c r="AK42" s="197">
        <f t="shared" si="25"/>
        <v>59280</v>
      </c>
      <c r="AL42" s="197">
        <f t="shared" si="25"/>
        <v>86000</v>
      </c>
      <c r="AM42" s="197">
        <f t="shared" si="25"/>
        <v>88000</v>
      </c>
      <c r="AN42" s="197">
        <f t="shared" si="25"/>
        <v>95600</v>
      </c>
      <c r="AO42" s="197">
        <f t="shared" si="25"/>
        <v>95600</v>
      </c>
      <c r="AP42" s="197">
        <f t="shared" si="25"/>
        <v>98400</v>
      </c>
      <c r="AQ42" s="197">
        <f t="shared" si="25"/>
        <v>90000</v>
      </c>
      <c r="AR42" s="197">
        <f t="shared" si="25"/>
        <v>88000</v>
      </c>
      <c r="AS42" s="197">
        <f t="shared" si="25"/>
        <v>63120</v>
      </c>
      <c r="AT42" s="197">
        <f t="shared" si="25"/>
        <v>61520</v>
      </c>
      <c r="AU42" s="197">
        <f t="shared" si="25"/>
        <v>64720</v>
      </c>
      <c r="AV42" s="197">
        <f t="shared" si="25"/>
        <v>66320</v>
      </c>
      <c r="AW42" s="197">
        <f t="shared" si="25"/>
        <v>73520</v>
      </c>
      <c r="AX42" s="197">
        <f t="shared" si="25"/>
        <v>75120</v>
      </c>
      <c r="AY42" s="197">
        <f t="shared" si="25"/>
        <v>78320</v>
      </c>
      <c r="AZ42" s="197">
        <f t="shared" si="25"/>
        <v>76720</v>
      </c>
      <c r="BA42" s="197">
        <f t="shared" si="25"/>
        <v>73520</v>
      </c>
      <c r="BB42" s="197">
        <f t="shared" si="25"/>
        <v>72320</v>
      </c>
      <c r="BC42" s="197">
        <f t="shared" si="25"/>
        <v>71120</v>
      </c>
      <c r="BD42" s="197">
        <f t="shared" si="25"/>
        <v>72320</v>
      </c>
      <c r="BE42" s="197">
        <f t="shared" si="25"/>
        <v>60320</v>
      </c>
      <c r="BF42" s="197">
        <f t="shared" si="25"/>
        <v>59120</v>
      </c>
    </row>
    <row r="43" spans="1:58" s="50" customFormat="1" x14ac:dyDescent="0.2">
      <c r="A43" s="178" t="s">
        <v>223</v>
      </c>
    </row>
    <row r="44" spans="1:58" s="50" customFormat="1" ht="12.75" hidden="1" thickBot="1" x14ac:dyDescent="0.25">
      <c r="A44" s="163" t="s">
        <v>182</v>
      </c>
    </row>
    <row r="45" spans="1:58" s="50" customFormat="1" ht="12.75" hidden="1" x14ac:dyDescent="0.2">
      <c r="A45" s="161" t="s">
        <v>181</v>
      </c>
    </row>
    <row r="46" spans="1:58" s="50" customFormat="1" hidden="1" x14ac:dyDescent="0.2">
      <c r="A46" s="48"/>
    </row>
    <row r="47" spans="1:58" s="50" customFormat="1" hidden="1" x14ac:dyDescent="0.2">
      <c r="A47" s="164" t="s">
        <v>183</v>
      </c>
    </row>
    <row r="48" spans="1:58"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277</v>
      </c>
    </row>
  </sheetData>
  <mergeCells count="1">
    <mergeCell ref="A1:A2"/>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9" zoomScaleNormal="100" workbookViewId="0">
      <pane xSplit="1" topLeftCell="B1" activePane="topRight" state="frozen"/>
      <selection pane="topRight" activeCell="A41" sqref="A41:A47"/>
    </sheetView>
  </sheetViews>
  <sheetFormatPr defaultColWidth="9" defaultRowHeight="12" x14ac:dyDescent="0.2"/>
  <cols>
    <col min="1" max="1" width="84.5703125" style="48" customWidth="1"/>
    <col min="2" max="16384" width="9" style="48"/>
  </cols>
  <sheetData>
    <row r="1" spans="1:6" s="51" customFormat="1" ht="12" customHeight="1" x14ac:dyDescent="0.2">
      <c r="A1" s="213" t="s">
        <v>82</v>
      </c>
    </row>
    <row r="2" spans="1:6" s="51" customFormat="1" ht="12" customHeight="1" x14ac:dyDescent="0.2">
      <c r="A2" s="213"/>
    </row>
    <row r="3" spans="1:6" s="51" customFormat="1" ht="11.1" customHeight="1" x14ac:dyDescent="0.2">
      <c r="A3" s="97" t="s">
        <v>251</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0">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0">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0">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0">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59" t="s">
        <v>162</v>
      </c>
    </row>
    <row r="40" spans="1:1" ht="12.6" customHeight="1" thickBot="1" x14ac:dyDescent="0.25">
      <c r="A40" s="3"/>
    </row>
    <row r="41" spans="1:1" ht="13.35" customHeight="1" thickBot="1" x14ac:dyDescent="0.25">
      <c r="A41" s="107" t="s">
        <v>139</v>
      </c>
    </row>
    <row r="42" spans="1:1" ht="11.45" customHeight="1" thickBot="1" x14ac:dyDescent="0.25">
      <c r="A42" s="176" t="s">
        <v>249</v>
      </c>
    </row>
    <row r="43" spans="1:1" ht="12.75" thickBot="1" x14ac:dyDescent="0.25">
      <c r="A43" s="177" t="s">
        <v>250</v>
      </c>
    </row>
    <row r="44" spans="1:1" ht="12.75" hidden="1" thickBot="1" x14ac:dyDescent="0.25">
      <c r="A44" s="166" t="s">
        <v>222</v>
      </c>
    </row>
    <row r="45" spans="1:1" ht="12.75" thickBot="1" x14ac:dyDescent="0.25">
      <c r="A45" s="107" t="s">
        <v>171</v>
      </c>
    </row>
    <row r="46" spans="1:1" x14ac:dyDescent="0.2">
      <c r="A46" s="158" t="s">
        <v>172</v>
      </c>
    </row>
    <row r="47" spans="1:1" x14ac:dyDescent="0.2">
      <c r="A47" s="158" t="s">
        <v>173</v>
      </c>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3" t="s">
        <v>82</v>
      </c>
    </row>
    <row r="2" spans="1:6" s="51" customFormat="1" ht="12" customHeight="1" x14ac:dyDescent="0.2">
      <c r="A2" s="213"/>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FIT18'!B21+25</f>
        <v>#REF!</v>
      </c>
      <c r="C6" s="94" t="e">
        <f>'3=4 | FIT18'!C21+25</f>
        <v>#REF!</v>
      </c>
      <c r="D6" s="94" t="e">
        <f>'3=4 | FIT18'!D21+25</f>
        <v>#REF!</v>
      </c>
      <c r="E6" s="94" t="e">
        <f>'3=4 | FIT18'!E21+25</f>
        <v>#REF!</v>
      </c>
      <c r="F6" s="94" t="e">
        <f>'3=4 | FIT18'!F21+25</f>
        <v>#REF!</v>
      </c>
    </row>
    <row r="7" spans="1:6" hidden="1" x14ac:dyDescent="0.2">
      <c r="A7" s="180">
        <v>2</v>
      </c>
      <c r="B7" s="94" t="e">
        <f>'3=4 | FIT18'!B22+25</f>
        <v>#REF!</v>
      </c>
      <c r="C7" s="94" t="e">
        <f>'3=4 | FIT18'!C22+25</f>
        <v>#REF!</v>
      </c>
      <c r="D7" s="94" t="e">
        <f>'3=4 | FIT18'!D22+25</f>
        <v>#REF!</v>
      </c>
      <c r="E7" s="94" t="e">
        <f>'3=4 | FIT18'!E22+25</f>
        <v>#REF!</v>
      </c>
      <c r="F7" s="94" t="e">
        <f>'3=4 | FIT18'!F22+25</f>
        <v>#REF!</v>
      </c>
    </row>
    <row r="8" spans="1:6" hidden="1" x14ac:dyDescent="0.2">
      <c r="A8" s="42" t="s">
        <v>234</v>
      </c>
      <c r="B8" s="94"/>
      <c r="C8" s="94"/>
      <c r="D8" s="94"/>
      <c r="E8" s="94"/>
      <c r="F8" s="94"/>
    </row>
    <row r="9" spans="1:6" hidden="1" x14ac:dyDescent="0.2">
      <c r="A9" s="180">
        <v>1</v>
      </c>
      <c r="B9" s="94" t="e">
        <f>'3=4 | FIT18'!B24+25</f>
        <v>#REF!</v>
      </c>
      <c r="C9" s="94" t="e">
        <f>'3=4 | FIT18'!C24+25</f>
        <v>#REF!</v>
      </c>
      <c r="D9" s="94" t="e">
        <f>'3=4 | FIT18'!D24+25</f>
        <v>#REF!</v>
      </c>
      <c r="E9" s="94" t="e">
        <f>'3=4 | FIT18'!E24+25</f>
        <v>#REF!</v>
      </c>
      <c r="F9" s="94" t="e">
        <f>'3=4 | FIT18'!F24+25</f>
        <v>#REF!</v>
      </c>
    </row>
    <row r="10" spans="1:6" hidden="1" x14ac:dyDescent="0.2">
      <c r="A10" s="180">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249</v>
      </c>
    </row>
    <row r="28" spans="1:1" ht="12.75" thickBot="1" x14ac:dyDescent="0.25">
      <c r="A28" s="177" t="s">
        <v>250</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3" t="s">
        <v>82</v>
      </c>
    </row>
    <row r="2" spans="1:6" s="51" customFormat="1" ht="12" customHeight="1" x14ac:dyDescent="0.2">
      <c r="A2" s="213"/>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FIT18'!B7*0.85+35</f>
        <v>#REF!</v>
      </c>
      <c r="C6" s="94" t="e">
        <f>'3=4 | FIT18'!C7*0.85+35</f>
        <v>#REF!</v>
      </c>
      <c r="D6" s="94" t="e">
        <f>'3=4 | FIT18'!D7*0.85+35</f>
        <v>#REF!</v>
      </c>
      <c r="E6" s="94" t="e">
        <f>'3=4 | FIT18'!E7*0.85+35</f>
        <v>#REF!</v>
      </c>
      <c r="F6" s="94" t="e">
        <f>'3=4 | FIT18'!F7*0.85+35</f>
        <v>#REF!</v>
      </c>
    </row>
    <row r="7" spans="1:6" hidden="1" x14ac:dyDescent="0.2">
      <c r="A7" s="180">
        <v>2</v>
      </c>
      <c r="B7" s="94" t="e">
        <f>'3=4 | FIT18'!B8*0.85+35</f>
        <v>#REF!</v>
      </c>
      <c r="C7" s="94" t="e">
        <f>'3=4 | FIT18'!C8*0.85+35</f>
        <v>#REF!</v>
      </c>
      <c r="D7" s="94" t="e">
        <f>'3=4 | FIT18'!D8*0.85+35</f>
        <v>#REF!</v>
      </c>
      <c r="E7" s="94" t="e">
        <f>'3=4 | FIT18'!E8*0.85+35</f>
        <v>#REF!</v>
      </c>
      <c r="F7" s="94" t="e">
        <f>'3=4 | FIT18'!F8*0.85+35</f>
        <v>#REF!</v>
      </c>
    </row>
    <row r="8" spans="1:6" hidden="1" x14ac:dyDescent="0.2">
      <c r="A8" s="42" t="s">
        <v>234</v>
      </c>
      <c r="B8" s="94"/>
      <c r="C8" s="94"/>
      <c r="D8" s="94"/>
      <c r="E8" s="94"/>
      <c r="F8" s="94"/>
    </row>
    <row r="9" spans="1:6" hidden="1" x14ac:dyDescent="0.2">
      <c r="A9" s="180">
        <v>1</v>
      </c>
      <c r="B9" s="94" t="e">
        <f>'3=4 | FIT18'!B10*0.85+35</f>
        <v>#REF!</v>
      </c>
      <c r="C9" s="94" t="e">
        <f>'3=4 | FIT18'!C10*0.85+35</f>
        <v>#REF!</v>
      </c>
      <c r="D9" s="94" t="e">
        <f>'3=4 | FIT18'!D10*0.85+35</f>
        <v>#REF!</v>
      </c>
      <c r="E9" s="94" t="e">
        <f>'3=4 | FIT18'!E10*0.85+35</f>
        <v>#REF!</v>
      </c>
      <c r="F9" s="94" t="e">
        <f>'3=4 | FIT18'!F10*0.85+35</f>
        <v>#REF!</v>
      </c>
    </row>
    <row r="10" spans="1:6" hidden="1" x14ac:dyDescent="0.2">
      <c r="A10" s="180">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249</v>
      </c>
    </row>
    <row r="28" spans="1:1" ht="12.75" thickBot="1" x14ac:dyDescent="0.25">
      <c r="A28" s="177" t="s">
        <v>250</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13" t="s">
        <v>82</v>
      </c>
    </row>
    <row r="2" spans="1:6" s="51" customFormat="1" ht="12" customHeight="1" x14ac:dyDescent="0.2">
      <c r="A2" s="213"/>
    </row>
    <row r="3" spans="1:6" s="51" customFormat="1" ht="11.1" customHeight="1" x14ac:dyDescent="0.2">
      <c r="A3" s="97" t="s">
        <v>251</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180">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0">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59" t="s">
        <v>162</v>
      </c>
    </row>
    <row r="25" spans="1:2" ht="12.6" customHeight="1" thickBot="1" x14ac:dyDescent="0.25">
      <c r="A25" s="3"/>
    </row>
    <row r="26" spans="1:2" ht="13.35" customHeight="1" thickBot="1" x14ac:dyDescent="0.25">
      <c r="A26" s="107" t="s">
        <v>139</v>
      </c>
    </row>
    <row r="27" spans="1:2" ht="11.45" customHeight="1" thickBot="1" x14ac:dyDescent="0.25">
      <c r="A27" s="176" t="s">
        <v>249</v>
      </c>
    </row>
    <row r="28" spans="1:2" ht="12.75" thickBot="1" x14ac:dyDescent="0.25">
      <c r="A28" s="177" t="s">
        <v>250</v>
      </c>
    </row>
    <row r="29" spans="1:2" ht="12.75" hidden="1" thickBot="1" x14ac:dyDescent="0.25">
      <c r="A29" s="166" t="s">
        <v>222</v>
      </c>
    </row>
    <row r="30" spans="1:2" ht="12.75" thickBot="1" x14ac:dyDescent="0.25">
      <c r="A30" s="107" t="s">
        <v>171</v>
      </c>
    </row>
    <row r="31" spans="1:2" x14ac:dyDescent="0.2">
      <c r="A31" s="158" t="s">
        <v>172</v>
      </c>
    </row>
    <row r="32" spans="1:2" x14ac:dyDescent="0.2">
      <c r="A32" s="158" t="s">
        <v>173</v>
      </c>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3" t="s">
        <v>82</v>
      </c>
    </row>
    <row r="2" spans="1:7" s="51" customFormat="1" ht="12" customHeight="1" x14ac:dyDescent="0.2">
      <c r="A2" s="213"/>
    </row>
    <row r="3" spans="1:7" s="51" customFormat="1" ht="11.1" customHeight="1" x14ac:dyDescent="0.2">
      <c r="A3" s="97" t="s">
        <v>262</v>
      </c>
    </row>
    <row r="4" spans="1:7" s="52" customFormat="1" ht="32.1" customHeight="1" x14ac:dyDescent="0.2">
      <c r="A4" s="98" t="s">
        <v>64</v>
      </c>
      <c r="B4" s="189" t="e">
        <f>'C завтраками| Bed and breakfast'!#REF!</f>
        <v>#REF!</v>
      </c>
      <c r="C4" s="189" t="e">
        <f>'C завтраками| Bed and breakfast'!#REF!</f>
        <v>#REF!</v>
      </c>
      <c r="D4" s="189" t="e">
        <f>'C завтраками| Bed and breakfast'!#REF!</f>
        <v>#REF!</v>
      </c>
      <c r="E4" s="189" t="e">
        <f>'C завтраками| Bed and breakfast'!#REF!</f>
        <v>#REF!</v>
      </c>
      <c r="F4" s="189" t="e">
        <f>'C завтраками| Bed and breakfast'!#REF!</f>
        <v>#REF!</v>
      </c>
      <c r="G4" s="189" t="e">
        <f>'C завтраками| Bed and breakfast'!#REF!</f>
        <v>#REF!</v>
      </c>
    </row>
    <row r="5" spans="1:7" s="53" customFormat="1" ht="21.95" customHeight="1" x14ac:dyDescent="0.2">
      <c r="A5" s="98"/>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row>
    <row r="6" spans="1:7" s="53" customFormat="1" x14ac:dyDescent="0.2">
      <c r="A6" s="42" t="s">
        <v>83</v>
      </c>
      <c r="B6" s="195"/>
      <c r="C6" s="195"/>
      <c r="D6" s="195"/>
      <c r="E6" s="195"/>
      <c r="F6" s="195"/>
      <c r="G6" s="19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6"/>
      <c r="C23" s="196"/>
      <c r="D23" s="196"/>
      <c r="E23" s="196"/>
      <c r="F23" s="196"/>
      <c r="G23" s="196"/>
    </row>
    <row r="24" spans="1:7" ht="18" customHeight="1" x14ac:dyDescent="0.2">
      <c r="A24" s="111" t="s">
        <v>100</v>
      </c>
      <c r="B24" s="189" t="e">
        <f t="shared" ref="B24:G24" si="0">B4</f>
        <v>#REF!</v>
      </c>
      <c r="C24" s="189" t="e">
        <f t="shared" si="0"/>
        <v>#REF!</v>
      </c>
      <c r="D24" s="189" t="e">
        <f t="shared" si="0"/>
        <v>#REF!</v>
      </c>
      <c r="E24" s="189" t="e">
        <f t="shared" si="0"/>
        <v>#REF!</v>
      </c>
      <c r="F24" s="189" t="e">
        <f t="shared" si="0"/>
        <v>#REF!</v>
      </c>
      <c r="G24" s="189" t="e">
        <f t="shared" si="0"/>
        <v>#REF!</v>
      </c>
    </row>
    <row r="25" spans="1:7" ht="20.25" customHeight="1" x14ac:dyDescent="0.2">
      <c r="A25" s="90" t="s">
        <v>64</v>
      </c>
      <c r="B25" s="189" t="e">
        <f t="shared" ref="B25:G25" si="1">B5</f>
        <v>#REF!</v>
      </c>
      <c r="C25" s="189" t="e">
        <f t="shared" si="1"/>
        <v>#REF!</v>
      </c>
      <c r="D25" s="189" t="e">
        <f t="shared" si="1"/>
        <v>#REF!</v>
      </c>
      <c r="E25" s="189" t="e">
        <f t="shared" si="1"/>
        <v>#REF!</v>
      </c>
      <c r="F25" s="189" t="e">
        <f t="shared" si="1"/>
        <v>#REF!</v>
      </c>
      <c r="G25" s="189" t="e">
        <f t="shared" si="1"/>
        <v>#REF!</v>
      </c>
    </row>
    <row r="26" spans="1:7" s="44" customFormat="1" x14ac:dyDescent="0.2">
      <c r="A26" s="42" t="s">
        <v>83</v>
      </c>
      <c r="B26" s="195"/>
      <c r="C26" s="195"/>
      <c r="D26" s="195"/>
      <c r="E26" s="195"/>
      <c r="F26" s="195"/>
      <c r="G26" s="195"/>
    </row>
    <row r="27" spans="1:7" s="50" customFormat="1" x14ac:dyDescent="0.2">
      <c r="A27" s="88">
        <v>1</v>
      </c>
      <c r="B27" s="198" t="e">
        <f t="shared" ref="B27:G27" si="2">ROUNDUP(B7*0.9,)</f>
        <v>#REF!</v>
      </c>
      <c r="C27" s="198" t="e">
        <f t="shared" si="2"/>
        <v>#REF!</v>
      </c>
      <c r="D27" s="198" t="e">
        <f t="shared" si="2"/>
        <v>#REF!</v>
      </c>
      <c r="E27" s="198" t="e">
        <f t="shared" si="2"/>
        <v>#REF!</v>
      </c>
      <c r="F27" s="198" t="e">
        <f t="shared" si="2"/>
        <v>#REF!</v>
      </c>
      <c r="G27" s="198" t="e">
        <f t="shared" si="2"/>
        <v>#REF!</v>
      </c>
    </row>
    <row r="28" spans="1:7" s="50" customFormat="1" x14ac:dyDescent="0.2">
      <c r="A28" s="88">
        <v>2</v>
      </c>
      <c r="B28" s="198" t="e">
        <f t="shared" ref="B28:G28" si="3">ROUNDUP(B8*0.9,)</f>
        <v>#REF!</v>
      </c>
      <c r="C28" s="198" t="e">
        <f t="shared" si="3"/>
        <v>#REF!</v>
      </c>
      <c r="D28" s="198" t="e">
        <f t="shared" si="3"/>
        <v>#REF!</v>
      </c>
      <c r="E28" s="198" t="e">
        <f t="shared" si="3"/>
        <v>#REF!</v>
      </c>
      <c r="F28" s="198" t="e">
        <f t="shared" si="3"/>
        <v>#REF!</v>
      </c>
      <c r="G28" s="198" t="e">
        <f t="shared" si="3"/>
        <v>#REF!</v>
      </c>
    </row>
    <row r="29" spans="1:7" s="50" customFormat="1" x14ac:dyDescent="0.2">
      <c r="A29" s="42" t="s">
        <v>234</v>
      </c>
      <c r="B29" s="198"/>
      <c r="C29" s="198"/>
      <c r="D29" s="198"/>
      <c r="E29" s="198"/>
      <c r="F29" s="198"/>
      <c r="G29" s="198"/>
    </row>
    <row r="30" spans="1:7" s="50" customFormat="1" x14ac:dyDescent="0.2">
      <c r="A30" s="180">
        <v>1</v>
      </c>
      <c r="B30" s="198" t="e">
        <f t="shared" ref="B30:G30" si="4">ROUNDUP(B10*0.9,)</f>
        <v>#REF!</v>
      </c>
      <c r="C30" s="198" t="e">
        <f t="shared" si="4"/>
        <v>#REF!</v>
      </c>
      <c r="D30" s="198" t="e">
        <f t="shared" si="4"/>
        <v>#REF!</v>
      </c>
      <c r="E30" s="198" t="e">
        <f t="shared" si="4"/>
        <v>#REF!</v>
      </c>
      <c r="F30" s="198" t="e">
        <f t="shared" si="4"/>
        <v>#REF!</v>
      </c>
      <c r="G30" s="198" t="e">
        <f t="shared" si="4"/>
        <v>#REF!</v>
      </c>
    </row>
    <row r="31" spans="1:7" s="50" customFormat="1" x14ac:dyDescent="0.2">
      <c r="A31" s="180">
        <v>2</v>
      </c>
      <c r="B31" s="198" t="e">
        <f t="shared" ref="B31:G31" si="5">ROUNDUP(B11*0.9,)</f>
        <v>#REF!</v>
      </c>
      <c r="C31" s="198" t="e">
        <f t="shared" si="5"/>
        <v>#REF!</v>
      </c>
      <c r="D31" s="198" t="e">
        <f t="shared" si="5"/>
        <v>#REF!</v>
      </c>
      <c r="E31" s="198" t="e">
        <f t="shared" si="5"/>
        <v>#REF!</v>
      </c>
      <c r="F31" s="198" t="e">
        <f t="shared" si="5"/>
        <v>#REF!</v>
      </c>
      <c r="G31" s="198" t="e">
        <f t="shared" si="5"/>
        <v>#REF!</v>
      </c>
    </row>
    <row r="32" spans="1:7" s="50" customFormat="1" x14ac:dyDescent="0.2">
      <c r="A32" s="42" t="s">
        <v>84</v>
      </c>
      <c r="B32" s="198"/>
      <c r="C32" s="198"/>
      <c r="D32" s="198"/>
      <c r="E32" s="198"/>
      <c r="F32" s="198"/>
      <c r="G32" s="198"/>
    </row>
    <row r="33" spans="1:7" s="50" customFormat="1" x14ac:dyDescent="0.2">
      <c r="A33" s="88">
        <f>A27</f>
        <v>1</v>
      </c>
      <c r="B33" s="198" t="e">
        <f t="shared" ref="B33:G33" si="6">ROUNDUP(B13*0.9,)</f>
        <v>#REF!</v>
      </c>
      <c r="C33" s="198" t="e">
        <f t="shared" si="6"/>
        <v>#REF!</v>
      </c>
      <c r="D33" s="198" t="e">
        <f t="shared" si="6"/>
        <v>#REF!</v>
      </c>
      <c r="E33" s="198" t="e">
        <f t="shared" si="6"/>
        <v>#REF!</v>
      </c>
      <c r="F33" s="198" t="e">
        <f t="shared" si="6"/>
        <v>#REF!</v>
      </c>
      <c r="G33" s="198" t="e">
        <f t="shared" si="6"/>
        <v>#REF!</v>
      </c>
    </row>
    <row r="34" spans="1:7" s="50" customFormat="1" x14ac:dyDescent="0.2">
      <c r="A34" s="88">
        <f>A28</f>
        <v>2</v>
      </c>
      <c r="B34" s="198" t="e">
        <f t="shared" ref="B34:G34" si="7">ROUNDUP(B14*0.9,)</f>
        <v>#REF!</v>
      </c>
      <c r="C34" s="198" t="e">
        <f t="shared" si="7"/>
        <v>#REF!</v>
      </c>
      <c r="D34" s="198" t="e">
        <f t="shared" si="7"/>
        <v>#REF!</v>
      </c>
      <c r="E34" s="198" t="e">
        <f t="shared" si="7"/>
        <v>#REF!</v>
      </c>
      <c r="F34" s="198" t="e">
        <f t="shared" si="7"/>
        <v>#REF!</v>
      </c>
      <c r="G34" s="198" t="e">
        <f t="shared" si="7"/>
        <v>#REF!</v>
      </c>
    </row>
    <row r="35" spans="1:7" s="50" customFormat="1" x14ac:dyDescent="0.2">
      <c r="A35" s="42" t="s">
        <v>85</v>
      </c>
      <c r="B35" s="198"/>
      <c r="C35" s="198"/>
      <c r="D35" s="198"/>
      <c r="E35" s="198"/>
      <c r="F35" s="198"/>
      <c r="G35" s="198"/>
    </row>
    <row r="36" spans="1:7" s="50" customFormat="1" x14ac:dyDescent="0.2">
      <c r="A36" s="88">
        <f>A27</f>
        <v>1</v>
      </c>
      <c r="B36" s="198" t="e">
        <f t="shared" ref="B36:G36" si="8">ROUNDUP(B16*0.9,)</f>
        <v>#REF!</v>
      </c>
      <c r="C36" s="198" t="e">
        <f t="shared" si="8"/>
        <v>#REF!</v>
      </c>
      <c r="D36" s="198" t="e">
        <f t="shared" si="8"/>
        <v>#REF!</v>
      </c>
      <c r="E36" s="198" t="e">
        <f t="shared" si="8"/>
        <v>#REF!</v>
      </c>
      <c r="F36" s="198" t="e">
        <f t="shared" si="8"/>
        <v>#REF!</v>
      </c>
      <c r="G36" s="198" t="e">
        <f t="shared" si="8"/>
        <v>#REF!</v>
      </c>
    </row>
    <row r="37" spans="1:7" s="50" customFormat="1" x14ac:dyDescent="0.2">
      <c r="A37" s="88">
        <f>A28</f>
        <v>2</v>
      </c>
      <c r="B37" s="198" t="e">
        <f t="shared" ref="B37:G37" si="9">ROUNDUP(B17*0.9,)</f>
        <v>#REF!</v>
      </c>
      <c r="C37" s="198" t="e">
        <f t="shared" si="9"/>
        <v>#REF!</v>
      </c>
      <c r="D37" s="198" t="e">
        <f t="shared" si="9"/>
        <v>#REF!</v>
      </c>
      <c r="E37" s="198" t="e">
        <f t="shared" si="9"/>
        <v>#REF!</v>
      </c>
      <c r="F37" s="198" t="e">
        <f t="shared" si="9"/>
        <v>#REF!</v>
      </c>
      <c r="G37" s="198" t="e">
        <f t="shared" si="9"/>
        <v>#REF!</v>
      </c>
    </row>
    <row r="38" spans="1:7" s="50" customFormat="1" x14ac:dyDescent="0.2">
      <c r="A38" s="42" t="s">
        <v>86</v>
      </c>
      <c r="B38" s="198"/>
      <c r="C38" s="198"/>
      <c r="D38" s="198"/>
      <c r="E38" s="198"/>
      <c r="F38" s="198"/>
      <c r="G38" s="198"/>
    </row>
    <row r="39" spans="1:7" s="50" customFormat="1" x14ac:dyDescent="0.2">
      <c r="A39" s="88">
        <f>A27</f>
        <v>1</v>
      </c>
      <c r="B39" s="198" t="e">
        <f t="shared" ref="B39:G39" si="10">ROUNDUP(B19*0.9,)</f>
        <v>#REF!</v>
      </c>
      <c r="C39" s="198" t="e">
        <f t="shared" si="10"/>
        <v>#REF!</v>
      </c>
      <c r="D39" s="198" t="e">
        <f t="shared" si="10"/>
        <v>#REF!</v>
      </c>
      <c r="E39" s="198" t="e">
        <f t="shared" si="10"/>
        <v>#REF!</v>
      </c>
      <c r="F39" s="198" t="e">
        <f t="shared" si="10"/>
        <v>#REF!</v>
      </c>
      <c r="G39" s="198" t="e">
        <f t="shared" si="10"/>
        <v>#REF!</v>
      </c>
    </row>
    <row r="40" spans="1:7" s="50" customFormat="1" x14ac:dyDescent="0.2">
      <c r="A40" s="88">
        <f>A28</f>
        <v>2</v>
      </c>
      <c r="B40" s="198" t="e">
        <f t="shared" ref="B40:G40" si="11">ROUNDUP(B20*0.9,)</f>
        <v>#REF!</v>
      </c>
      <c r="C40" s="198" t="e">
        <f t="shared" si="11"/>
        <v>#REF!</v>
      </c>
      <c r="D40" s="198" t="e">
        <f t="shared" si="11"/>
        <v>#REF!</v>
      </c>
      <c r="E40" s="198" t="e">
        <f t="shared" si="11"/>
        <v>#REF!</v>
      </c>
      <c r="F40" s="198" t="e">
        <f t="shared" si="11"/>
        <v>#REF!</v>
      </c>
      <c r="G40" s="198" t="e">
        <f t="shared" si="11"/>
        <v>#REF!</v>
      </c>
    </row>
    <row r="41" spans="1:7" s="50" customFormat="1" x14ac:dyDescent="0.2">
      <c r="A41" s="42" t="s">
        <v>87</v>
      </c>
      <c r="B41" s="198"/>
      <c r="C41" s="198"/>
      <c r="D41" s="198"/>
      <c r="E41" s="198"/>
      <c r="F41" s="198"/>
      <c r="G41" s="198"/>
    </row>
    <row r="42" spans="1:7" s="50" customFormat="1" x14ac:dyDescent="0.2">
      <c r="A42" s="88" t="s">
        <v>88</v>
      </c>
      <c r="B42" s="8" t="e">
        <f t="shared" ref="B42:G42" si="12">ROUNDUP(B22*0.9,)</f>
        <v>#REF!</v>
      </c>
      <c r="C42" s="8" t="e">
        <f t="shared" si="12"/>
        <v>#REF!</v>
      </c>
      <c r="D42" s="8" t="e">
        <f t="shared" si="12"/>
        <v>#REF!</v>
      </c>
      <c r="E42" s="8" t="e">
        <f t="shared" si="12"/>
        <v>#REF!</v>
      </c>
      <c r="F42" s="8" t="e">
        <f t="shared" si="12"/>
        <v>#REF!</v>
      </c>
      <c r="G42" s="8" t="e">
        <f t="shared" si="12"/>
        <v>#REF!</v>
      </c>
    </row>
    <row r="43" spans="1:7" s="50" customFormat="1" x14ac:dyDescent="0.2">
      <c r="A43" s="100"/>
      <c r="B43" s="192"/>
      <c r="C43" s="192"/>
      <c r="D43" s="192"/>
      <c r="E43" s="192"/>
      <c r="F43" s="192"/>
      <c r="G43" s="192"/>
    </row>
    <row r="44" spans="1:7" s="50" customFormat="1" ht="12.75" thickBot="1" x14ac:dyDescent="0.25">
      <c r="A44" s="100"/>
      <c r="B44" s="192"/>
      <c r="C44" s="192"/>
      <c r="D44" s="192"/>
      <c r="E44" s="192"/>
      <c r="F44" s="192"/>
      <c r="G44" s="19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260</v>
      </c>
    </row>
    <row r="55" spans="1:1" ht="12.75" thickBot="1" x14ac:dyDescent="0.25">
      <c r="A55" s="177" t="s">
        <v>261</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3" t="s">
        <v>82</v>
      </c>
    </row>
    <row r="2" spans="1:7" s="51" customFormat="1" ht="12" customHeight="1" x14ac:dyDescent="0.2">
      <c r="A2" s="213"/>
    </row>
    <row r="3" spans="1:7" s="51" customFormat="1" ht="11.1" customHeight="1" x14ac:dyDescent="0.2">
      <c r="A3" s="97" t="s">
        <v>262</v>
      </c>
    </row>
    <row r="4" spans="1:7" s="52" customFormat="1" ht="32.1" customHeight="1" x14ac:dyDescent="0.2">
      <c r="A4" s="98" t="s">
        <v>64</v>
      </c>
      <c r="B4" s="189" t="e">
        <f>'C завтраками| Bed and breakfast'!#REF!</f>
        <v>#REF!</v>
      </c>
      <c r="C4" s="189" t="e">
        <f>'C завтраками| Bed and breakfast'!#REF!</f>
        <v>#REF!</v>
      </c>
      <c r="D4" s="189" t="e">
        <f>'C завтраками| Bed and breakfast'!#REF!</f>
        <v>#REF!</v>
      </c>
      <c r="E4" s="189" t="e">
        <f>'C завтраками| Bed and breakfast'!#REF!</f>
        <v>#REF!</v>
      </c>
      <c r="F4" s="189" t="e">
        <f>'C завтраками| Bed and breakfast'!#REF!</f>
        <v>#REF!</v>
      </c>
      <c r="G4" s="189" t="e">
        <f>'C завтраками| Bed and breakfast'!#REF!</f>
        <v>#REF!</v>
      </c>
    </row>
    <row r="5" spans="1:7" s="53" customFormat="1" ht="21.95" customHeight="1" x14ac:dyDescent="0.2">
      <c r="A5" s="98"/>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row>
    <row r="6" spans="1:7" s="53" customFormat="1" x14ac:dyDescent="0.2">
      <c r="A6" s="42" t="s">
        <v>83</v>
      </c>
      <c r="B6" s="195"/>
      <c r="C6" s="195"/>
      <c r="D6" s="195"/>
      <c r="E6" s="195"/>
      <c r="F6" s="195"/>
      <c r="G6" s="19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6"/>
      <c r="C23" s="196"/>
      <c r="D23" s="196"/>
      <c r="E23" s="196"/>
      <c r="F23" s="196"/>
      <c r="G23" s="196"/>
    </row>
    <row r="24" spans="1:7" ht="18" customHeight="1" x14ac:dyDescent="0.2">
      <c r="A24" s="111" t="s">
        <v>100</v>
      </c>
      <c r="B24" s="189" t="e">
        <f t="shared" ref="B24:G24" si="0">B4</f>
        <v>#REF!</v>
      </c>
      <c r="C24" s="189" t="e">
        <f t="shared" si="0"/>
        <v>#REF!</v>
      </c>
      <c r="D24" s="189" t="e">
        <f t="shared" si="0"/>
        <v>#REF!</v>
      </c>
      <c r="E24" s="189" t="e">
        <f t="shared" si="0"/>
        <v>#REF!</v>
      </c>
      <c r="F24" s="189" t="e">
        <f t="shared" si="0"/>
        <v>#REF!</v>
      </c>
      <c r="G24" s="189" t="e">
        <f t="shared" si="0"/>
        <v>#REF!</v>
      </c>
    </row>
    <row r="25" spans="1:7" ht="20.25" customHeight="1" x14ac:dyDescent="0.2">
      <c r="A25" s="90" t="s">
        <v>64</v>
      </c>
      <c r="B25" s="189" t="e">
        <f t="shared" ref="B25:G25" si="1">B5</f>
        <v>#REF!</v>
      </c>
      <c r="C25" s="189" t="e">
        <f t="shared" si="1"/>
        <v>#REF!</v>
      </c>
      <c r="D25" s="189" t="e">
        <f t="shared" si="1"/>
        <v>#REF!</v>
      </c>
      <c r="E25" s="189" t="e">
        <f t="shared" si="1"/>
        <v>#REF!</v>
      </c>
      <c r="F25" s="189" t="e">
        <f t="shared" si="1"/>
        <v>#REF!</v>
      </c>
      <c r="G25" s="189" t="e">
        <f t="shared" si="1"/>
        <v>#REF!</v>
      </c>
    </row>
    <row r="26" spans="1:7" s="44" customFormat="1" x14ac:dyDescent="0.2">
      <c r="A26" s="42" t="s">
        <v>83</v>
      </c>
      <c r="B26" s="195"/>
      <c r="C26" s="195"/>
      <c r="D26" s="195"/>
      <c r="E26" s="195"/>
      <c r="F26" s="195"/>
      <c r="G26" s="195"/>
    </row>
    <row r="27" spans="1:7" s="50" customFormat="1" x14ac:dyDescent="0.2">
      <c r="A27" s="88">
        <v>1</v>
      </c>
      <c r="B27" s="198" t="e">
        <f t="shared" ref="B27:G27" si="2">ROUNDUP(B7*0.87,)</f>
        <v>#REF!</v>
      </c>
      <c r="C27" s="198" t="e">
        <f t="shared" si="2"/>
        <v>#REF!</v>
      </c>
      <c r="D27" s="198" t="e">
        <f t="shared" si="2"/>
        <v>#REF!</v>
      </c>
      <c r="E27" s="198" t="e">
        <f t="shared" si="2"/>
        <v>#REF!</v>
      </c>
      <c r="F27" s="198" t="e">
        <f t="shared" si="2"/>
        <v>#REF!</v>
      </c>
      <c r="G27" s="198" t="e">
        <f t="shared" si="2"/>
        <v>#REF!</v>
      </c>
    </row>
    <row r="28" spans="1:7" s="50" customFormat="1" x14ac:dyDescent="0.2">
      <c r="A28" s="88">
        <v>2</v>
      </c>
      <c r="B28" s="198" t="e">
        <f t="shared" ref="B28:G28" si="3">ROUNDUP(B8*0.87,)</f>
        <v>#REF!</v>
      </c>
      <c r="C28" s="198" t="e">
        <f t="shared" si="3"/>
        <v>#REF!</v>
      </c>
      <c r="D28" s="198" t="e">
        <f t="shared" si="3"/>
        <v>#REF!</v>
      </c>
      <c r="E28" s="198" t="e">
        <f t="shared" si="3"/>
        <v>#REF!</v>
      </c>
      <c r="F28" s="198" t="e">
        <f t="shared" si="3"/>
        <v>#REF!</v>
      </c>
      <c r="G28" s="198" t="e">
        <f t="shared" si="3"/>
        <v>#REF!</v>
      </c>
    </row>
    <row r="29" spans="1:7" s="50" customFormat="1" x14ac:dyDescent="0.2">
      <c r="A29" s="42" t="s">
        <v>234</v>
      </c>
      <c r="B29" s="198"/>
      <c r="C29" s="198"/>
      <c r="D29" s="198"/>
      <c r="E29" s="198"/>
      <c r="F29" s="198"/>
      <c r="G29" s="198"/>
    </row>
    <row r="30" spans="1:7" s="50" customFormat="1" x14ac:dyDescent="0.2">
      <c r="A30" s="180">
        <v>1</v>
      </c>
      <c r="B30" s="198" t="e">
        <f t="shared" ref="B30:G30" si="4">ROUNDUP(B10*0.87,)</f>
        <v>#REF!</v>
      </c>
      <c r="C30" s="198" t="e">
        <f t="shared" si="4"/>
        <v>#REF!</v>
      </c>
      <c r="D30" s="198" t="e">
        <f t="shared" si="4"/>
        <v>#REF!</v>
      </c>
      <c r="E30" s="198" t="e">
        <f t="shared" si="4"/>
        <v>#REF!</v>
      </c>
      <c r="F30" s="198" t="e">
        <f t="shared" si="4"/>
        <v>#REF!</v>
      </c>
      <c r="G30" s="198" t="e">
        <f t="shared" si="4"/>
        <v>#REF!</v>
      </c>
    </row>
    <row r="31" spans="1:7" s="50" customFormat="1" x14ac:dyDescent="0.2">
      <c r="A31" s="180">
        <v>2</v>
      </c>
      <c r="B31" s="198" t="e">
        <f t="shared" ref="B31:G31" si="5">ROUNDUP(B11*0.87,)</f>
        <v>#REF!</v>
      </c>
      <c r="C31" s="198" t="e">
        <f t="shared" si="5"/>
        <v>#REF!</v>
      </c>
      <c r="D31" s="198" t="e">
        <f t="shared" si="5"/>
        <v>#REF!</v>
      </c>
      <c r="E31" s="198" t="e">
        <f t="shared" si="5"/>
        <v>#REF!</v>
      </c>
      <c r="F31" s="198" t="e">
        <f t="shared" si="5"/>
        <v>#REF!</v>
      </c>
      <c r="G31" s="198" t="e">
        <f t="shared" si="5"/>
        <v>#REF!</v>
      </c>
    </row>
    <row r="32" spans="1:7" s="50" customFormat="1" x14ac:dyDescent="0.2">
      <c r="A32" s="42" t="s">
        <v>84</v>
      </c>
      <c r="B32" s="198"/>
      <c r="C32" s="198"/>
      <c r="D32" s="198"/>
      <c r="E32" s="198"/>
      <c r="F32" s="198"/>
      <c r="G32" s="198"/>
    </row>
    <row r="33" spans="1:7" s="50" customFormat="1" x14ac:dyDescent="0.2">
      <c r="A33" s="88">
        <f>A27</f>
        <v>1</v>
      </c>
      <c r="B33" s="198" t="e">
        <f t="shared" ref="B33:G33" si="6">ROUNDUP(B13*0.87,)</f>
        <v>#REF!</v>
      </c>
      <c r="C33" s="198" t="e">
        <f t="shared" si="6"/>
        <v>#REF!</v>
      </c>
      <c r="D33" s="198" t="e">
        <f t="shared" si="6"/>
        <v>#REF!</v>
      </c>
      <c r="E33" s="198" t="e">
        <f t="shared" si="6"/>
        <v>#REF!</v>
      </c>
      <c r="F33" s="198" t="e">
        <f t="shared" si="6"/>
        <v>#REF!</v>
      </c>
      <c r="G33" s="198" t="e">
        <f t="shared" si="6"/>
        <v>#REF!</v>
      </c>
    </row>
    <row r="34" spans="1:7" s="50" customFormat="1" x14ac:dyDescent="0.2">
      <c r="A34" s="88">
        <f>A28</f>
        <v>2</v>
      </c>
      <c r="B34" s="198" t="e">
        <f t="shared" ref="B34:G34" si="7">ROUNDUP(B14*0.87,)</f>
        <v>#REF!</v>
      </c>
      <c r="C34" s="198" t="e">
        <f t="shared" si="7"/>
        <v>#REF!</v>
      </c>
      <c r="D34" s="198" t="e">
        <f t="shared" si="7"/>
        <v>#REF!</v>
      </c>
      <c r="E34" s="198" t="e">
        <f t="shared" si="7"/>
        <v>#REF!</v>
      </c>
      <c r="F34" s="198" t="e">
        <f t="shared" si="7"/>
        <v>#REF!</v>
      </c>
      <c r="G34" s="198" t="e">
        <f t="shared" si="7"/>
        <v>#REF!</v>
      </c>
    </row>
    <row r="35" spans="1:7" s="50" customFormat="1" x14ac:dyDescent="0.2">
      <c r="A35" s="42" t="s">
        <v>85</v>
      </c>
      <c r="B35" s="198"/>
      <c r="C35" s="198"/>
      <c r="D35" s="198"/>
      <c r="E35" s="198"/>
      <c r="F35" s="198"/>
      <c r="G35" s="198"/>
    </row>
    <row r="36" spans="1:7" s="50" customFormat="1" x14ac:dyDescent="0.2">
      <c r="A36" s="88">
        <f>A27</f>
        <v>1</v>
      </c>
      <c r="B36" s="198" t="e">
        <f t="shared" ref="B36:G36" si="8">ROUNDUP(B16*0.87,)</f>
        <v>#REF!</v>
      </c>
      <c r="C36" s="198" t="e">
        <f t="shared" si="8"/>
        <v>#REF!</v>
      </c>
      <c r="D36" s="198" t="e">
        <f t="shared" si="8"/>
        <v>#REF!</v>
      </c>
      <c r="E36" s="198" t="e">
        <f t="shared" si="8"/>
        <v>#REF!</v>
      </c>
      <c r="F36" s="198" t="e">
        <f t="shared" si="8"/>
        <v>#REF!</v>
      </c>
      <c r="G36" s="198" t="e">
        <f t="shared" si="8"/>
        <v>#REF!</v>
      </c>
    </row>
    <row r="37" spans="1:7" s="50" customFormat="1" x14ac:dyDescent="0.2">
      <c r="A37" s="88">
        <f>A28</f>
        <v>2</v>
      </c>
      <c r="B37" s="198" t="e">
        <f t="shared" ref="B37:G37" si="9">ROUNDUP(B17*0.87,)</f>
        <v>#REF!</v>
      </c>
      <c r="C37" s="198" t="e">
        <f t="shared" si="9"/>
        <v>#REF!</v>
      </c>
      <c r="D37" s="198" t="e">
        <f t="shared" si="9"/>
        <v>#REF!</v>
      </c>
      <c r="E37" s="198" t="e">
        <f t="shared" si="9"/>
        <v>#REF!</v>
      </c>
      <c r="F37" s="198" t="e">
        <f t="shared" si="9"/>
        <v>#REF!</v>
      </c>
      <c r="G37" s="198" t="e">
        <f t="shared" si="9"/>
        <v>#REF!</v>
      </c>
    </row>
    <row r="38" spans="1:7" s="50" customFormat="1" x14ac:dyDescent="0.2">
      <c r="A38" s="42" t="s">
        <v>86</v>
      </c>
      <c r="B38" s="198"/>
      <c r="C38" s="198"/>
      <c r="D38" s="198"/>
      <c r="E38" s="198"/>
      <c r="F38" s="198"/>
      <c r="G38" s="198"/>
    </row>
    <row r="39" spans="1:7" s="50" customFormat="1" x14ac:dyDescent="0.2">
      <c r="A39" s="88">
        <f>A27</f>
        <v>1</v>
      </c>
      <c r="B39" s="198" t="e">
        <f t="shared" ref="B39:G39" si="10">ROUNDUP(B19*0.87,)</f>
        <v>#REF!</v>
      </c>
      <c r="C39" s="198" t="e">
        <f t="shared" si="10"/>
        <v>#REF!</v>
      </c>
      <c r="D39" s="198" t="e">
        <f t="shared" si="10"/>
        <v>#REF!</v>
      </c>
      <c r="E39" s="198" t="e">
        <f t="shared" si="10"/>
        <v>#REF!</v>
      </c>
      <c r="F39" s="198" t="e">
        <f t="shared" si="10"/>
        <v>#REF!</v>
      </c>
      <c r="G39" s="198" t="e">
        <f t="shared" si="10"/>
        <v>#REF!</v>
      </c>
    </row>
    <row r="40" spans="1:7" s="50" customFormat="1" x14ac:dyDescent="0.2">
      <c r="A40" s="88">
        <f>A28</f>
        <v>2</v>
      </c>
      <c r="B40" s="198" t="e">
        <f t="shared" ref="B40:G40" si="11">ROUNDUP(B20*0.87,)</f>
        <v>#REF!</v>
      </c>
      <c r="C40" s="198" t="e">
        <f t="shared" si="11"/>
        <v>#REF!</v>
      </c>
      <c r="D40" s="198" t="e">
        <f t="shared" si="11"/>
        <v>#REF!</v>
      </c>
      <c r="E40" s="198" t="e">
        <f t="shared" si="11"/>
        <v>#REF!</v>
      </c>
      <c r="F40" s="198" t="e">
        <f t="shared" si="11"/>
        <v>#REF!</v>
      </c>
      <c r="G40" s="198" t="e">
        <f t="shared" si="11"/>
        <v>#REF!</v>
      </c>
    </row>
    <row r="41" spans="1:7" s="50" customFormat="1" x14ac:dyDescent="0.2">
      <c r="A41" s="42" t="s">
        <v>87</v>
      </c>
      <c r="B41" s="198"/>
      <c r="C41" s="198"/>
      <c r="D41" s="198"/>
      <c r="E41" s="198"/>
      <c r="F41" s="198"/>
      <c r="G41" s="198"/>
    </row>
    <row r="42" spans="1:7" s="50" customFormat="1" x14ac:dyDescent="0.2">
      <c r="A42" s="88" t="s">
        <v>88</v>
      </c>
      <c r="B42" s="198" t="e">
        <f t="shared" ref="B42:G42" si="12">ROUNDUP(B22*0.87,)</f>
        <v>#REF!</v>
      </c>
      <c r="C42" s="198" t="e">
        <f t="shared" si="12"/>
        <v>#REF!</v>
      </c>
      <c r="D42" s="198" t="e">
        <f t="shared" si="12"/>
        <v>#REF!</v>
      </c>
      <c r="E42" s="198" t="e">
        <f t="shared" si="12"/>
        <v>#REF!</v>
      </c>
      <c r="F42" s="198" t="e">
        <f t="shared" si="12"/>
        <v>#REF!</v>
      </c>
      <c r="G42" s="198" t="e">
        <f t="shared" si="12"/>
        <v>#REF!</v>
      </c>
    </row>
    <row r="43" spans="1:7" s="50" customFormat="1" x14ac:dyDescent="0.2">
      <c r="A43" s="100"/>
      <c r="B43" s="192"/>
      <c r="C43" s="192"/>
      <c r="D43" s="192"/>
      <c r="E43" s="192"/>
      <c r="F43" s="192"/>
      <c r="G43" s="192"/>
    </row>
    <row r="44" spans="1:7" s="50" customFormat="1" ht="12.75" thickBot="1" x14ac:dyDescent="0.25">
      <c r="A44" s="100"/>
      <c r="B44" s="192"/>
      <c r="C44" s="192"/>
      <c r="D44" s="192"/>
      <c r="E44" s="192"/>
      <c r="F44" s="192"/>
      <c r="G44" s="19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260</v>
      </c>
    </row>
    <row r="55" spans="1:1" ht="12.75" thickBot="1" x14ac:dyDescent="0.25">
      <c r="A55" s="177" t="s">
        <v>261</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3" t="s">
        <v>82</v>
      </c>
    </row>
    <row r="2" spans="1:7" s="51" customFormat="1" ht="12" customHeight="1" x14ac:dyDescent="0.2">
      <c r="A2" s="213"/>
    </row>
    <row r="3" spans="1:7" s="51" customFormat="1" ht="11.1" customHeight="1" x14ac:dyDescent="0.2">
      <c r="A3" s="97" t="s">
        <v>262</v>
      </c>
    </row>
    <row r="4" spans="1:7" s="52" customFormat="1" ht="32.1" customHeight="1" x14ac:dyDescent="0.2">
      <c r="A4" s="98" t="s">
        <v>64</v>
      </c>
      <c r="B4" s="189" t="e">
        <f>'C завтраками| Bed and breakfast'!#REF!</f>
        <v>#REF!</v>
      </c>
      <c r="C4" s="189" t="e">
        <f>'C завтраками| Bed and breakfast'!#REF!</f>
        <v>#REF!</v>
      </c>
      <c r="D4" s="189" t="e">
        <f>'C завтраками| Bed and breakfast'!#REF!</f>
        <v>#REF!</v>
      </c>
      <c r="E4" s="189" t="e">
        <f>'C завтраками| Bed and breakfast'!#REF!</f>
        <v>#REF!</v>
      </c>
      <c r="F4" s="189" t="e">
        <f>'C завтраками| Bed and breakfast'!#REF!</f>
        <v>#REF!</v>
      </c>
      <c r="G4" s="189" t="e">
        <f>'C завтраками| Bed and breakfast'!#REF!</f>
        <v>#REF!</v>
      </c>
    </row>
    <row r="5" spans="1:7" s="53" customFormat="1" ht="21.95" customHeight="1" x14ac:dyDescent="0.2">
      <c r="A5" s="98"/>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row>
    <row r="6" spans="1:7" s="53" customFormat="1" x14ac:dyDescent="0.2">
      <c r="A6" s="42" t="s">
        <v>83</v>
      </c>
      <c r="B6" s="195"/>
      <c r="C6" s="195"/>
      <c r="D6" s="195"/>
      <c r="E6" s="195"/>
      <c r="F6" s="195"/>
      <c r="G6" s="19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6"/>
      <c r="C23" s="196"/>
      <c r="D23" s="196"/>
      <c r="E23" s="196"/>
      <c r="F23" s="196"/>
      <c r="G23" s="196"/>
    </row>
    <row r="24" spans="1:7" ht="18" customHeight="1" x14ac:dyDescent="0.2">
      <c r="A24" s="111" t="s">
        <v>100</v>
      </c>
      <c r="B24" s="189" t="e">
        <f t="shared" ref="B24:G24" si="0">B4</f>
        <v>#REF!</v>
      </c>
      <c r="C24" s="189" t="e">
        <f t="shared" si="0"/>
        <v>#REF!</v>
      </c>
      <c r="D24" s="189" t="e">
        <f t="shared" si="0"/>
        <v>#REF!</v>
      </c>
      <c r="E24" s="189" t="e">
        <f t="shared" si="0"/>
        <v>#REF!</v>
      </c>
      <c r="F24" s="189" t="e">
        <f t="shared" si="0"/>
        <v>#REF!</v>
      </c>
      <c r="G24" s="189" t="e">
        <f t="shared" si="0"/>
        <v>#REF!</v>
      </c>
    </row>
    <row r="25" spans="1:7" ht="20.25" customHeight="1" x14ac:dyDescent="0.2">
      <c r="A25" s="90" t="s">
        <v>64</v>
      </c>
      <c r="B25" s="189" t="e">
        <f t="shared" ref="B25:G25" si="1">B5</f>
        <v>#REF!</v>
      </c>
      <c r="C25" s="189" t="e">
        <f t="shared" si="1"/>
        <v>#REF!</v>
      </c>
      <c r="D25" s="189" t="e">
        <f t="shared" si="1"/>
        <v>#REF!</v>
      </c>
      <c r="E25" s="189" t="e">
        <f t="shared" si="1"/>
        <v>#REF!</v>
      </c>
      <c r="F25" s="189" t="e">
        <f t="shared" si="1"/>
        <v>#REF!</v>
      </c>
      <c r="G25" s="189" t="e">
        <f t="shared" si="1"/>
        <v>#REF!</v>
      </c>
    </row>
    <row r="26" spans="1:7" s="44" customFormat="1" x14ac:dyDescent="0.2">
      <c r="A26" s="42" t="s">
        <v>83</v>
      </c>
      <c r="B26" s="195"/>
      <c r="C26" s="195"/>
      <c r="D26" s="195"/>
      <c r="E26" s="195"/>
      <c r="F26" s="195"/>
      <c r="G26" s="195"/>
    </row>
    <row r="27" spans="1:7" s="50" customFormat="1" x14ac:dyDescent="0.2">
      <c r="A27" s="88">
        <v>1</v>
      </c>
      <c r="B27" s="198" t="e">
        <f t="shared" ref="B27:G27" si="2">ROUNDUP(B7*0.87,)+25</f>
        <v>#REF!</v>
      </c>
      <c r="C27" s="198" t="e">
        <f t="shared" si="2"/>
        <v>#REF!</v>
      </c>
      <c r="D27" s="198" t="e">
        <f t="shared" si="2"/>
        <v>#REF!</v>
      </c>
      <c r="E27" s="198" t="e">
        <f t="shared" si="2"/>
        <v>#REF!</v>
      </c>
      <c r="F27" s="198" t="e">
        <f t="shared" si="2"/>
        <v>#REF!</v>
      </c>
      <c r="G27" s="198" t="e">
        <f t="shared" si="2"/>
        <v>#REF!</v>
      </c>
    </row>
    <row r="28" spans="1:7" s="50" customFormat="1" x14ac:dyDescent="0.2">
      <c r="A28" s="88">
        <v>2</v>
      </c>
      <c r="B28" s="198" t="e">
        <f t="shared" ref="B28:G28" si="3">ROUNDUP(B8*0.87,)+25</f>
        <v>#REF!</v>
      </c>
      <c r="C28" s="198" t="e">
        <f t="shared" si="3"/>
        <v>#REF!</v>
      </c>
      <c r="D28" s="198" t="e">
        <f t="shared" si="3"/>
        <v>#REF!</v>
      </c>
      <c r="E28" s="198" t="e">
        <f t="shared" si="3"/>
        <v>#REF!</v>
      </c>
      <c r="F28" s="198" t="e">
        <f t="shared" si="3"/>
        <v>#REF!</v>
      </c>
      <c r="G28" s="198" t="e">
        <f t="shared" si="3"/>
        <v>#REF!</v>
      </c>
    </row>
    <row r="29" spans="1:7" s="50" customFormat="1" x14ac:dyDescent="0.2">
      <c r="A29" s="42" t="s">
        <v>234</v>
      </c>
      <c r="B29" s="198"/>
      <c r="C29" s="198"/>
      <c r="D29" s="198"/>
      <c r="E29" s="198"/>
      <c r="F29" s="198"/>
      <c r="G29" s="198"/>
    </row>
    <row r="30" spans="1:7" s="50" customFormat="1" x14ac:dyDescent="0.2">
      <c r="A30" s="180">
        <v>1</v>
      </c>
      <c r="B30" s="198" t="e">
        <f t="shared" ref="B30:G30" si="4">ROUNDUP(B10*0.87,)+25</f>
        <v>#REF!</v>
      </c>
      <c r="C30" s="198" t="e">
        <f t="shared" si="4"/>
        <v>#REF!</v>
      </c>
      <c r="D30" s="198" t="e">
        <f t="shared" si="4"/>
        <v>#REF!</v>
      </c>
      <c r="E30" s="198" t="e">
        <f t="shared" si="4"/>
        <v>#REF!</v>
      </c>
      <c r="F30" s="198" t="e">
        <f t="shared" si="4"/>
        <v>#REF!</v>
      </c>
      <c r="G30" s="198" t="e">
        <f t="shared" si="4"/>
        <v>#REF!</v>
      </c>
    </row>
    <row r="31" spans="1:7" s="50" customFormat="1" x14ac:dyDescent="0.2">
      <c r="A31" s="180">
        <v>2</v>
      </c>
      <c r="B31" s="198" t="e">
        <f t="shared" ref="B31:G31" si="5">ROUNDUP(B11*0.87,)+25</f>
        <v>#REF!</v>
      </c>
      <c r="C31" s="198" t="e">
        <f t="shared" si="5"/>
        <v>#REF!</v>
      </c>
      <c r="D31" s="198" t="e">
        <f t="shared" si="5"/>
        <v>#REF!</v>
      </c>
      <c r="E31" s="198" t="e">
        <f t="shared" si="5"/>
        <v>#REF!</v>
      </c>
      <c r="F31" s="198" t="e">
        <f t="shared" si="5"/>
        <v>#REF!</v>
      </c>
      <c r="G31" s="198" t="e">
        <f t="shared" si="5"/>
        <v>#REF!</v>
      </c>
    </row>
    <row r="32" spans="1:7" s="50" customFormat="1" x14ac:dyDescent="0.2">
      <c r="A32" s="42" t="s">
        <v>84</v>
      </c>
      <c r="B32" s="198"/>
      <c r="C32" s="198"/>
      <c r="D32" s="198"/>
      <c r="E32" s="198"/>
      <c r="F32" s="198"/>
      <c r="G32" s="198"/>
    </row>
    <row r="33" spans="1:7" s="50" customFormat="1" x14ac:dyDescent="0.2">
      <c r="A33" s="88">
        <f>A27</f>
        <v>1</v>
      </c>
      <c r="B33" s="198" t="e">
        <f t="shared" ref="B33:G33" si="6">ROUNDUP(B13*0.87,)+25</f>
        <v>#REF!</v>
      </c>
      <c r="C33" s="198" t="e">
        <f t="shared" si="6"/>
        <v>#REF!</v>
      </c>
      <c r="D33" s="198" t="e">
        <f t="shared" si="6"/>
        <v>#REF!</v>
      </c>
      <c r="E33" s="198" t="e">
        <f t="shared" si="6"/>
        <v>#REF!</v>
      </c>
      <c r="F33" s="198" t="e">
        <f t="shared" si="6"/>
        <v>#REF!</v>
      </c>
      <c r="G33" s="198" t="e">
        <f t="shared" si="6"/>
        <v>#REF!</v>
      </c>
    </row>
    <row r="34" spans="1:7" s="50" customFormat="1" x14ac:dyDescent="0.2">
      <c r="A34" s="88">
        <f>A28</f>
        <v>2</v>
      </c>
      <c r="B34" s="198" t="e">
        <f t="shared" ref="B34:G34" si="7">ROUNDUP(B14*0.87,)+25</f>
        <v>#REF!</v>
      </c>
      <c r="C34" s="198" t="e">
        <f t="shared" si="7"/>
        <v>#REF!</v>
      </c>
      <c r="D34" s="198" t="e">
        <f t="shared" si="7"/>
        <v>#REF!</v>
      </c>
      <c r="E34" s="198" t="e">
        <f t="shared" si="7"/>
        <v>#REF!</v>
      </c>
      <c r="F34" s="198" t="e">
        <f t="shared" si="7"/>
        <v>#REF!</v>
      </c>
      <c r="G34" s="198" t="e">
        <f t="shared" si="7"/>
        <v>#REF!</v>
      </c>
    </row>
    <row r="35" spans="1:7" s="50" customFormat="1" x14ac:dyDescent="0.2">
      <c r="A35" s="42" t="s">
        <v>85</v>
      </c>
      <c r="B35" s="198"/>
      <c r="C35" s="198"/>
      <c r="D35" s="198"/>
      <c r="E35" s="198"/>
      <c r="F35" s="198"/>
      <c r="G35" s="198"/>
    </row>
    <row r="36" spans="1:7" s="50" customFormat="1" x14ac:dyDescent="0.2">
      <c r="A36" s="88">
        <f>A27</f>
        <v>1</v>
      </c>
      <c r="B36" s="198" t="e">
        <f t="shared" ref="B36:G36" si="8">ROUNDUP(B16*0.87,)+25</f>
        <v>#REF!</v>
      </c>
      <c r="C36" s="198" t="e">
        <f t="shared" si="8"/>
        <v>#REF!</v>
      </c>
      <c r="D36" s="198" t="e">
        <f t="shared" si="8"/>
        <v>#REF!</v>
      </c>
      <c r="E36" s="198" t="e">
        <f t="shared" si="8"/>
        <v>#REF!</v>
      </c>
      <c r="F36" s="198" t="e">
        <f t="shared" si="8"/>
        <v>#REF!</v>
      </c>
      <c r="G36" s="198" t="e">
        <f t="shared" si="8"/>
        <v>#REF!</v>
      </c>
    </row>
    <row r="37" spans="1:7" s="50" customFormat="1" x14ac:dyDescent="0.2">
      <c r="A37" s="88">
        <f>A28</f>
        <v>2</v>
      </c>
      <c r="B37" s="198" t="e">
        <f t="shared" ref="B37:G37" si="9">ROUNDUP(B17*0.87,)+25</f>
        <v>#REF!</v>
      </c>
      <c r="C37" s="198" t="e">
        <f t="shared" si="9"/>
        <v>#REF!</v>
      </c>
      <c r="D37" s="198" t="e">
        <f t="shared" si="9"/>
        <v>#REF!</v>
      </c>
      <c r="E37" s="198" t="e">
        <f t="shared" si="9"/>
        <v>#REF!</v>
      </c>
      <c r="F37" s="198" t="e">
        <f t="shared" si="9"/>
        <v>#REF!</v>
      </c>
      <c r="G37" s="198" t="e">
        <f t="shared" si="9"/>
        <v>#REF!</v>
      </c>
    </row>
    <row r="38" spans="1:7" s="50" customFormat="1" x14ac:dyDescent="0.2">
      <c r="A38" s="42" t="s">
        <v>86</v>
      </c>
      <c r="B38" s="198"/>
      <c r="C38" s="198"/>
      <c r="D38" s="198"/>
      <c r="E38" s="198"/>
      <c r="F38" s="198"/>
      <c r="G38" s="198"/>
    </row>
    <row r="39" spans="1:7" s="50" customFormat="1" x14ac:dyDescent="0.2">
      <c r="A39" s="88">
        <f>A27</f>
        <v>1</v>
      </c>
      <c r="B39" s="198" t="e">
        <f t="shared" ref="B39:G39" si="10">ROUNDUP(B19*0.87,)+25</f>
        <v>#REF!</v>
      </c>
      <c r="C39" s="198" t="e">
        <f t="shared" si="10"/>
        <v>#REF!</v>
      </c>
      <c r="D39" s="198" t="e">
        <f t="shared" si="10"/>
        <v>#REF!</v>
      </c>
      <c r="E39" s="198" t="e">
        <f t="shared" si="10"/>
        <v>#REF!</v>
      </c>
      <c r="F39" s="198" t="e">
        <f t="shared" si="10"/>
        <v>#REF!</v>
      </c>
      <c r="G39" s="198" t="e">
        <f t="shared" si="10"/>
        <v>#REF!</v>
      </c>
    </row>
    <row r="40" spans="1:7" s="50" customFormat="1" x14ac:dyDescent="0.2">
      <c r="A40" s="88">
        <f>A28</f>
        <v>2</v>
      </c>
      <c r="B40" s="198" t="e">
        <f t="shared" ref="B40:G40" si="11">ROUNDUP(B20*0.87,)+25</f>
        <v>#REF!</v>
      </c>
      <c r="C40" s="198" t="e">
        <f t="shared" si="11"/>
        <v>#REF!</v>
      </c>
      <c r="D40" s="198" t="e">
        <f t="shared" si="11"/>
        <v>#REF!</v>
      </c>
      <c r="E40" s="198" t="e">
        <f t="shared" si="11"/>
        <v>#REF!</v>
      </c>
      <c r="F40" s="198" t="e">
        <f t="shared" si="11"/>
        <v>#REF!</v>
      </c>
      <c r="G40" s="198" t="e">
        <f t="shared" si="11"/>
        <v>#REF!</v>
      </c>
    </row>
    <row r="41" spans="1:7" s="50" customFormat="1" x14ac:dyDescent="0.2">
      <c r="A41" s="42" t="s">
        <v>87</v>
      </c>
      <c r="B41" s="198"/>
      <c r="C41" s="198"/>
      <c r="D41" s="198"/>
      <c r="E41" s="198"/>
      <c r="F41" s="198"/>
      <c r="G41" s="198"/>
    </row>
    <row r="42" spans="1:7" s="50" customFormat="1" x14ac:dyDescent="0.2">
      <c r="A42" s="88" t="s">
        <v>88</v>
      </c>
      <c r="B42" s="198" t="e">
        <f t="shared" ref="B42:G42" si="12">ROUNDUP(B22*0.87,)+25</f>
        <v>#REF!</v>
      </c>
      <c r="C42" s="198" t="e">
        <f t="shared" si="12"/>
        <v>#REF!</v>
      </c>
      <c r="D42" s="198" t="e">
        <f t="shared" si="12"/>
        <v>#REF!</v>
      </c>
      <c r="E42" s="198" t="e">
        <f t="shared" si="12"/>
        <v>#REF!</v>
      </c>
      <c r="F42" s="198" t="e">
        <f t="shared" si="12"/>
        <v>#REF!</v>
      </c>
      <c r="G42" s="198" t="e">
        <f t="shared" si="12"/>
        <v>#REF!</v>
      </c>
    </row>
    <row r="43" spans="1:7" s="50" customFormat="1" x14ac:dyDescent="0.2">
      <c r="A43" s="100"/>
      <c r="B43" s="192"/>
      <c r="C43" s="192"/>
      <c r="D43" s="192"/>
      <c r="E43" s="192"/>
      <c r="F43" s="192"/>
      <c r="G43" s="192"/>
    </row>
    <row r="44" spans="1:7" s="50" customFormat="1" ht="12.75" thickBot="1" x14ac:dyDescent="0.25">
      <c r="A44" s="100"/>
      <c r="B44" s="192"/>
      <c r="C44" s="19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260</v>
      </c>
    </row>
    <row r="55" spans="1:1" ht="12.75" thickBot="1" x14ac:dyDescent="0.25">
      <c r="A55" s="177" t="s">
        <v>261</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3" t="s">
        <v>82</v>
      </c>
    </row>
    <row r="2" spans="1:7" s="51" customFormat="1" ht="12" customHeight="1" x14ac:dyDescent="0.2">
      <c r="A2" s="213"/>
    </row>
    <row r="3" spans="1:7" s="51" customFormat="1" ht="11.1" customHeight="1" x14ac:dyDescent="0.2">
      <c r="A3" s="97" t="s">
        <v>262</v>
      </c>
    </row>
    <row r="4" spans="1:7" s="52" customFormat="1" ht="32.1" customHeight="1" x14ac:dyDescent="0.2">
      <c r="A4" s="98" t="s">
        <v>64</v>
      </c>
      <c r="B4" s="189" t="e">
        <f>'C завтраками| Bed and breakfast'!#REF!</f>
        <v>#REF!</v>
      </c>
      <c r="C4" s="189" t="e">
        <f>'C завтраками| Bed and breakfast'!#REF!</f>
        <v>#REF!</v>
      </c>
      <c r="D4" s="189" t="e">
        <f>'C завтраками| Bed and breakfast'!#REF!</f>
        <v>#REF!</v>
      </c>
      <c r="E4" s="189" t="e">
        <f>'C завтраками| Bed and breakfast'!#REF!</f>
        <v>#REF!</v>
      </c>
      <c r="F4" s="189" t="e">
        <f>'C завтраками| Bed and breakfast'!#REF!</f>
        <v>#REF!</v>
      </c>
      <c r="G4" s="189" t="e">
        <f>'C завтраками| Bed and breakfast'!#REF!</f>
        <v>#REF!</v>
      </c>
    </row>
    <row r="5" spans="1:7" s="53" customFormat="1" ht="21.95" customHeight="1" x14ac:dyDescent="0.2">
      <c r="A5" s="98"/>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row>
    <row r="6" spans="1:7" s="53" customFormat="1" x14ac:dyDescent="0.2">
      <c r="A6" s="42" t="s">
        <v>83</v>
      </c>
      <c r="B6" s="195"/>
      <c r="C6" s="195"/>
      <c r="D6" s="195"/>
      <c r="E6" s="195"/>
      <c r="F6" s="195"/>
      <c r="G6" s="19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6"/>
      <c r="C23" s="196"/>
      <c r="D23" s="196"/>
      <c r="E23" s="196"/>
      <c r="F23" s="196"/>
      <c r="G23" s="196"/>
    </row>
    <row r="24" spans="1:7" ht="18" customHeight="1" x14ac:dyDescent="0.2">
      <c r="A24" s="111" t="s">
        <v>100</v>
      </c>
      <c r="B24" s="189" t="e">
        <f t="shared" ref="B24:G24" si="0">B4</f>
        <v>#REF!</v>
      </c>
      <c r="C24" s="189" t="e">
        <f t="shared" si="0"/>
        <v>#REF!</v>
      </c>
      <c r="D24" s="189" t="e">
        <f t="shared" si="0"/>
        <v>#REF!</v>
      </c>
      <c r="E24" s="189" t="e">
        <f t="shared" si="0"/>
        <v>#REF!</v>
      </c>
      <c r="F24" s="189" t="e">
        <f t="shared" si="0"/>
        <v>#REF!</v>
      </c>
      <c r="G24" s="189" t="e">
        <f t="shared" si="0"/>
        <v>#REF!</v>
      </c>
    </row>
    <row r="25" spans="1:7" ht="20.25" customHeight="1" x14ac:dyDescent="0.2">
      <c r="A25" s="90" t="s">
        <v>64</v>
      </c>
      <c r="B25" s="189" t="e">
        <f t="shared" ref="B25:G25" si="1">B5</f>
        <v>#REF!</v>
      </c>
      <c r="C25" s="189" t="e">
        <f t="shared" si="1"/>
        <v>#REF!</v>
      </c>
      <c r="D25" s="189" t="e">
        <f t="shared" si="1"/>
        <v>#REF!</v>
      </c>
      <c r="E25" s="189" t="e">
        <f t="shared" si="1"/>
        <v>#REF!</v>
      </c>
      <c r="F25" s="189" t="e">
        <f t="shared" si="1"/>
        <v>#REF!</v>
      </c>
      <c r="G25" s="189" t="e">
        <f t="shared" si="1"/>
        <v>#REF!</v>
      </c>
    </row>
    <row r="26" spans="1:7" s="44" customFormat="1" x14ac:dyDescent="0.2">
      <c r="A26" s="42" t="s">
        <v>83</v>
      </c>
      <c r="B26" s="195"/>
      <c r="C26" s="195"/>
      <c r="D26" s="195"/>
      <c r="E26" s="195"/>
      <c r="F26" s="195"/>
      <c r="G26" s="195"/>
    </row>
    <row r="27" spans="1:7" s="50" customFormat="1" x14ac:dyDescent="0.2">
      <c r="A27" s="88">
        <v>1</v>
      </c>
      <c r="B27" s="198" t="e">
        <f t="shared" ref="B27:G27" si="2">ROUNDUP(B7*0.87,)+35</f>
        <v>#REF!</v>
      </c>
      <c r="C27" s="198" t="e">
        <f t="shared" si="2"/>
        <v>#REF!</v>
      </c>
      <c r="D27" s="198" t="e">
        <f t="shared" si="2"/>
        <v>#REF!</v>
      </c>
      <c r="E27" s="198" t="e">
        <f t="shared" si="2"/>
        <v>#REF!</v>
      </c>
      <c r="F27" s="198" t="e">
        <f t="shared" si="2"/>
        <v>#REF!</v>
      </c>
      <c r="G27" s="198" t="e">
        <f t="shared" si="2"/>
        <v>#REF!</v>
      </c>
    </row>
    <row r="28" spans="1:7" s="50" customFormat="1" x14ac:dyDescent="0.2">
      <c r="A28" s="88">
        <v>2</v>
      </c>
      <c r="B28" s="198" t="e">
        <f t="shared" ref="B28:G28" si="3">ROUNDUP(B8*0.87,)+35</f>
        <v>#REF!</v>
      </c>
      <c r="C28" s="198" t="e">
        <f t="shared" si="3"/>
        <v>#REF!</v>
      </c>
      <c r="D28" s="198" t="e">
        <f t="shared" si="3"/>
        <v>#REF!</v>
      </c>
      <c r="E28" s="198" t="e">
        <f t="shared" si="3"/>
        <v>#REF!</v>
      </c>
      <c r="F28" s="198" t="e">
        <f t="shared" si="3"/>
        <v>#REF!</v>
      </c>
      <c r="G28" s="198" t="e">
        <f t="shared" si="3"/>
        <v>#REF!</v>
      </c>
    </row>
    <row r="29" spans="1:7" s="50" customFormat="1" x14ac:dyDescent="0.2">
      <c r="A29" s="42" t="s">
        <v>234</v>
      </c>
      <c r="B29" s="198"/>
      <c r="C29" s="198"/>
      <c r="D29" s="198"/>
      <c r="E29" s="198"/>
      <c r="F29" s="198"/>
      <c r="G29" s="198"/>
    </row>
    <row r="30" spans="1:7" s="50" customFormat="1" x14ac:dyDescent="0.2">
      <c r="A30" s="180">
        <v>1</v>
      </c>
      <c r="B30" s="198" t="e">
        <f t="shared" ref="B30:G30" si="4">ROUNDUP(B10*0.87,)+35</f>
        <v>#REF!</v>
      </c>
      <c r="C30" s="198" t="e">
        <f t="shared" si="4"/>
        <v>#REF!</v>
      </c>
      <c r="D30" s="198" t="e">
        <f t="shared" si="4"/>
        <v>#REF!</v>
      </c>
      <c r="E30" s="198" t="e">
        <f t="shared" si="4"/>
        <v>#REF!</v>
      </c>
      <c r="F30" s="198" t="e">
        <f t="shared" si="4"/>
        <v>#REF!</v>
      </c>
      <c r="G30" s="198" t="e">
        <f t="shared" si="4"/>
        <v>#REF!</v>
      </c>
    </row>
    <row r="31" spans="1:7" s="50" customFormat="1" x14ac:dyDescent="0.2">
      <c r="A31" s="180">
        <v>2</v>
      </c>
      <c r="B31" s="198" t="e">
        <f t="shared" ref="B31:G31" si="5">ROUNDUP(B11*0.87,)+35</f>
        <v>#REF!</v>
      </c>
      <c r="C31" s="198" t="e">
        <f t="shared" si="5"/>
        <v>#REF!</v>
      </c>
      <c r="D31" s="198" t="e">
        <f t="shared" si="5"/>
        <v>#REF!</v>
      </c>
      <c r="E31" s="198" t="e">
        <f t="shared" si="5"/>
        <v>#REF!</v>
      </c>
      <c r="F31" s="198" t="e">
        <f t="shared" si="5"/>
        <v>#REF!</v>
      </c>
      <c r="G31" s="198" t="e">
        <f t="shared" si="5"/>
        <v>#REF!</v>
      </c>
    </row>
    <row r="32" spans="1:7" s="50" customFormat="1" x14ac:dyDescent="0.2">
      <c r="A32" s="42" t="s">
        <v>84</v>
      </c>
      <c r="B32" s="198"/>
      <c r="C32" s="198"/>
      <c r="D32" s="198"/>
      <c r="E32" s="198"/>
      <c r="F32" s="198"/>
      <c r="G32" s="198"/>
    </row>
    <row r="33" spans="1:7" s="50" customFormat="1" x14ac:dyDescent="0.2">
      <c r="A33" s="88">
        <f>A27</f>
        <v>1</v>
      </c>
      <c r="B33" s="198" t="e">
        <f t="shared" ref="B33:G33" si="6">ROUNDUP(B13*0.87,)+35</f>
        <v>#REF!</v>
      </c>
      <c r="C33" s="198" t="e">
        <f t="shared" si="6"/>
        <v>#REF!</v>
      </c>
      <c r="D33" s="198" t="e">
        <f t="shared" si="6"/>
        <v>#REF!</v>
      </c>
      <c r="E33" s="198" t="e">
        <f t="shared" si="6"/>
        <v>#REF!</v>
      </c>
      <c r="F33" s="198" t="e">
        <f t="shared" si="6"/>
        <v>#REF!</v>
      </c>
      <c r="G33" s="198" t="e">
        <f t="shared" si="6"/>
        <v>#REF!</v>
      </c>
    </row>
    <row r="34" spans="1:7" s="50" customFormat="1" x14ac:dyDescent="0.2">
      <c r="A34" s="88">
        <f>A28</f>
        <v>2</v>
      </c>
      <c r="B34" s="198" t="e">
        <f t="shared" ref="B34:G34" si="7">ROUNDUP(B14*0.87,)+35</f>
        <v>#REF!</v>
      </c>
      <c r="C34" s="198" t="e">
        <f t="shared" si="7"/>
        <v>#REF!</v>
      </c>
      <c r="D34" s="198" t="e">
        <f t="shared" si="7"/>
        <v>#REF!</v>
      </c>
      <c r="E34" s="198" t="e">
        <f t="shared" si="7"/>
        <v>#REF!</v>
      </c>
      <c r="F34" s="198" t="e">
        <f t="shared" si="7"/>
        <v>#REF!</v>
      </c>
      <c r="G34" s="198" t="e">
        <f t="shared" si="7"/>
        <v>#REF!</v>
      </c>
    </row>
    <row r="35" spans="1:7" s="50" customFormat="1" x14ac:dyDescent="0.2">
      <c r="A35" s="42" t="s">
        <v>85</v>
      </c>
      <c r="B35" s="198"/>
      <c r="C35" s="198"/>
      <c r="D35" s="198"/>
      <c r="E35" s="198"/>
      <c r="F35" s="198"/>
      <c r="G35" s="198"/>
    </row>
    <row r="36" spans="1:7" s="50" customFormat="1" x14ac:dyDescent="0.2">
      <c r="A36" s="88">
        <f>A27</f>
        <v>1</v>
      </c>
      <c r="B36" s="198" t="e">
        <f t="shared" ref="B36:G36" si="8">ROUNDUP(B16*0.87,)+35</f>
        <v>#REF!</v>
      </c>
      <c r="C36" s="198" t="e">
        <f t="shared" si="8"/>
        <v>#REF!</v>
      </c>
      <c r="D36" s="198" t="e">
        <f t="shared" si="8"/>
        <v>#REF!</v>
      </c>
      <c r="E36" s="198" t="e">
        <f t="shared" si="8"/>
        <v>#REF!</v>
      </c>
      <c r="F36" s="198" t="e">
        <f t="shared" si="8"/>
        <v>#REF!</v>
      </c>
      <c r="G36" s="198" t="e">
        <f t="shared" si="8"/>
        <v>#REF!</v>
      </c>
    </row>
    <row r="37" spans="1:7" s="50" customFormat="1" x14ac:dyDescent="0.2">
      <c r="A37" s="88">
        <f>A28</f>
        <v>2</v>
      </c>
      <c r="B37" s="198" t="e">
        <f t="shared" ref="B37:G37" si="9">ROUNDUP(B17*0.87,)+35</f>
        <v>#REF!</v>
      </c>
      <c r="C37" s="198" t="e">
        <f t="shared" si="9"/>
        <v>#REF!</v>
      </c>
      <c r="D37" s="198" t="e">
        <f t="shared" si="9"/>
        <v>#REF!</v>
      </c>
      <c r="E37" s="198" t="e">
        <f t="shared" si="9"/>
        <v>#REF!</v>
      </c>
      <c r="F37" s="198" t="e">
        <f t="shared" si="9"/>
        <v>#REF!</v>
      </c>
      <c r="G37" s="198" t="e">
        <f t="shared" si="9"/>
        <v>#REF!</v>
      </c>
    </row>
    <row r="38" spans="1:7" s="50" customFormat="1" x14ac:dyDescent="0.2">
      <c r="A38" s="42" t="s">
        <v>86</v>
      </c>
      <c r="B38" s="198"/>
      <c r="C38" s="198"/>
      <c r="D38" s="198"/>
      <c r="E38" s="198"/>
      <c r="F38" s="198"/>
      <c r="G38" s="198"/>
    </row>
    <row r="39" spans="1:7" s="50" customFormat="1" x14ac:dyDescent="0.2">
      <c r="A39" s="88">
        <f>A27</f>
        <v>1</v>
      </c>
      <c r="B39" s="198" t="e">
        <f t="shared" ref="B39:G39" si="10">ROUNDUP(B19*0.87,)+35</f>
        <v>#REF!</v>
      </c>
      <c r="C39" s="198" t="e">
        <f t="shared" si="10"/>
        <v>#REF!</v>
      </c>
      <c r="D39" s="198" t="e">
        <f t="shared" si="10"/>
        <v>#REF!</v>
      </c>
      <c r="E39" s="198" t="e">
        <f t="shared" si="10"/>
        <v>#REF!</v>
      </c>
      <c r="F39" s="198" t="e">
        <f t="shared" si="10"/>
        <v>#REF!</v>
      </c>
      <c r="G39" s="198" t="e">
        <f t="shared" si="10"/>
        <v>#REF!</v>
      </c>
    </row>
    <row r="40" spans="1:7" s="50" customFormat="1" x14ac:dyDescent="0.2">
      <c r="A40" s="88">
        <f>A28</f>
        <v>2</v>
      </c>
      <c r="B40" s="198" t="e">
        <f t="shared" ref="B40:G40" si="11">ROUNDUP(B20*0.87,)+35</f>
        <v>#REF!</v>
      </c>
      <c r="C40" s="198" t="e">
        <f t="shared" si="11"/>
        <v>#REF!</v>
      </c>
      <c r="D40" s="198" t="e">
        <f t="shared" si="11"/>
        <v>#REF!</v>
      </c>
      <c r="E40" s="198" t="e">
        <f t="shared" si="11"/>
        <v>#REF!</v>
      </c>
      <c r="F40" s="198" t="e">
        <f t="shared" si="11"/>
        <v>#REF!</v>
      </c>
      <c r="G40" s="198" t="e">
        <f t="shared" si="11"/>
        <v>#REF!</v>
      </c>
    </row>
    <row r="41" spans="1:7" s="50" customFormat="1" x14ac:dyDescent="0.2">
      <c r="A41" s="42" t="s">
        <v>87</v>
      </c>
      <c r="B41" s="198"/>
      <c r="C41" s="198"/>
      <c r="D41" s="198"/>
      <c r="E41" s="198"/>
      <c r="F41" s="198"/>
      <c r="G41" s="198"/>
    </row>
    <row r="42" spans="1:7" s="50" customFormat="1" x14ac:dyDescent="0.2">
      <c r="A42" s="88" t="s">
        <v>88</v>
      </c>
      <c r="B42" s="198" t="e">
        <f t="shared" ref="B42:G42" si="12">ROUNDUP(B22*0.87,)+35</f>
        <v>#REF!</v>
      </c>
      <c r="C42" s="198" t="e">
        <f t="shared" si="12"/>
        <v>#REF!</v>
      </c>
      <c r="D42" s="198" t="e">
        <f t="shared" si="12"/>
        <v>#REF!</v>
      </c>
      <c r="E42" s="198" t="e">
        <f t="shared" si="12"/>
        <v>#REF!</v>
      </c>
      <c r="F42" s="198" t="e">
        <f t="shared" si="12"/>
        <v>#REF!</v>
      </c>
      <c r="G42" s="198" t="e">
        <f t="shared" si="12"/>
        <v>#REF!</v>
      </c>
    </row>
    <row r="43" spans="1:7" s="50" customFormat="1" x14ac:dyDescent="0.2">
      <c r="A43" s="100"/>
      <c r="B43" s="192"/>
      <c r="C43" s="192"/>
      <c r="D43" s="192"/>
      <c r="E43" s="192"/>
      <c r="F43" s="192"/>
      <c r="G43" s="192"/>
    </row>
    <row r="44" spans="1:7" s="50" customFormat="1" ht="12.75" thickBot="1" x14ac:dyDescent="0.25">
      <c r="A44" s="100"/>
      <c r="B44" s="192"/>
      <c r="C44" s="192"/>
      <c r="D44" s="192"/>
      <c r="E44" s="192"/>
      <c r="F44" s="192"/>
      <c r="G44" s="192"/>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260</v>
      </c>
    </row>
    <row r="55" spans="1:1" ht="12.75" thickBot="1" x14ac:dyDescent="0.25">
      <c r="A55" s="177" t="s">
        <v>261</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13" t="s">
        <v>82</v>
      </c>
    </row>
    <row r="2" spans="1:7" s="51" customFormat="1" ht="12" customHeight="1" x14ac:dyDescent="0.2">
      <c r="A2" s="213"/>
    </row>
    <row r="3" spans="1:7" s="51" customFormat="1" ht="11.1" customHeight="1" x14ac:dyDescent="0.2">
      <c r="A3" s="97" t="s">
        <v>262</v>
      </c>
    </row>
    <row r="4" spans="1:7" s="52" customFormat="1" ht="32.1" customHeight="1" x14ac:dyDescent="0.2">
      <c r="A4" s="98" t="s">
        <v>64</v>
      </c>
      <c r="B4" s="189" t="e">
        <f>'C завтраками| Bed and breakfast'!#REF!</f>
        <v>#REF!</v>
      </c>
      <c r="C4" s="189" t="e">
        <f>'C завтраками| Bed and breakfast'!#REF!</f>
        <v>#REF!</v>
      </c>
      <c r="D4" s="189" t="e">
        <f>'C завтраками| Bed and breakfast'!#REF!</f>
        <v>#REF!</v>
      </c>
      <c r="E4" s="189" t="e">
        <f>'C завтраками| Bed and breakfast'!#REF!</f>
        <v>#REF!</v>
      </c>
      <c r="F4" s="189" t="e">
        <f>'C завтраками| Bed and breakfast'!#REF!</f>
        <v>#REF!</v>
      </c>
      <c r="G4" s="189" t="e">
        <f>'C завтраками| Bed and breakfast'!#REF!</f>
        <v>#REF!</v>
      </c>
    </row>
    <row r="5" spans="1:7" s="53" customFormat="1" ht="21.95" customHeight="1" x14ac:dyDescent="0.2">
      <c r="A5" s="98"/>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row>
    <row r="6" spans="1:7" s="53" customFormat="1" x14ac:dyDescent="0.2">
      <c r="A6" s="42" t="s">
        <v>83</v>
      </c>
      <c r="B6" s="195"/>
      <c r="C6" s="195"/>
      <c r="D6" s="195"/>
      <c r="E6" s="195"/>
      <c r="F6" s="195"/>
      <c r="G6" s="195"/>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6"/>
      <c r="C23" s="196"/>
      <c r="D23" s="196"/>
      <c r="E23" s="196"/>
      <c r="F23" s="196"/>
      <c r="G23" s="196"/>
    </row>
    <row r="24" spans="1:7" s="50" customFormat="1" ht="12.75" thickBot="1" x14ac:dyDescent="0.25">
      <c r="A24" s="100"/>
      <c r="B24" s="192"/>
      <c r="C24" s="192"/>
    </row>
    <row r="25" spans="1:7" s="50" customFormat="1" ht="12.75" thickBot="1" x14ac:dyDescent="0.25">
      <c r="A25" s="104" t="s">
        <v>66</v>
      </c>
    </row>
    <row r="26" spans="1:7" x14ac:dyDescent="0.2">
      <c r="A26" s="63" t="s">
        <v>78</v>
      </c>
    </row>
    <row r="27" spans="1:7" ht="9" hidden="1" customHeight="1" x14ac:dyDescent="0.2">
      <c r="A27" s="43" t="s">
        <v>67</v>
      </c>
    </row>
    <row r="28" spans="1:7" ht="10.7" customHeight="1" x14ac:dyDescent="0.2">
      <c r="A28" s="43" t="s">
        <v>89</v>
      </c>
    </row>
    <row r="29" spans="1:7" x14ac:dyDescent="0.2">
      <c r="A29" s="43" t="s">
        <v>68</v>
      </c>
    </row>
    <row r="30" spans="1:7" ht="13.35" customHeight="1" x14ac:dyDescent="0.2">
      <c r="A30" s="43" t="s">
        <v>69</v>
      </c>
    </row>
    <row r="31" spans="1:7" ht="13.35" customHeight="1" x14ac:dyDescent="0.2">
      <c r="A31" s="159" t="s">
        <v>162</v>
      </c>
    </row>
    <row r="32" spans="1:7" ht="12.6" customHeight="1" thickBot="1" x14ac:dyDescent="0.25">
      <c r="A32" s="3"/>
    </row>
    <row r="33" spans="1:1" ht="11.45" customHeight="1" thickBot="1" x14ac:dyDescent="0.25">
      <c r="A33" s="107" t="s">
        <v>139</v>
      </c>
    </row>
    <row r="34" spans="1:1" ht="12.75" thickBot="1" x14ac:dyDescent="0.25">
      <c r="A34" s="176" t="s">
        <v>260</v>
      </c>
    </row>
    <row r="35" spans="1:1" ht="12.75" thickBot="1" x14ac:dyDescent="0.25">
      <c r="A35" s="177" t="s">
        <v>261</v>
      </c>
    </row>
    <row r="36" spans="1:1" ht="12.75" thickBot="1" x14ac:dyDescent="0.25">
      <c r="A36" s="107" t="s">
        <v>171</v>
      </c>
    </row>
    <row r="37" spans="1:1" x14ac:dyDescent="0.2">
      <c r="A37" s="158" t="s">
        <v>172</v>
      </c>
    </row>
    <row r="38" spans="1:1" x14ac:dyDescent="0.2">
      <c r="A38" s="158" t="s">
        <v>173</v>
      </c>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30" width="9" style="48"/>
    <col min="31" max="42" width="9" style="209"/>
    <col min="43" max="16384" width="9" style="48"/>
  </cols>
  <sheetData>
    <row r="1" spans="1:58" s="51" customFormat="1" ht="12" customHeight="1" x14ac:dyDescent="0.2">
      <c r="A1" s="213" t="s">
        <v>82</v>
      </c>
      <c r="AE1" s="207"/>
      <c r="AF1" s="207"/>
      <c r="AG1" s="207"/>
      <c r="AH1" s="207"/>
      <c r="AI1" s="207"/>
      <c r="AJ1" s="207"/>
      <c r="AK1" s="207"/>
      <c r="AL1" s="207"/>
      <c r="AM1" s="207"/>
      <c r="AN1" s="207"/>
      <c r="AO1" s="207"/>
      <c r="AP1" s="207"/>
    </row>
    <row r="2" spans="1:58" s="51" customFormat="1" ht="12" customHeight="1" x14ac:dyDescent="0.2">
      <c r="A2" s="213"/>
      <c r="AE2" s="207"/>
      <c r="AF2" s="207"/>
      <c r="AG2" s="207"/>
      <c r="AH2" s="207"/>
      <c r="AI2" s="207"/>
      <c r="AJ2" s="207"/>
      <c r="AK2" s="207"/>
      <c r="AL2" s="207"/>
      <c r="AM2" s="207"/>
      <c r="AN2" s="207"/>
      <c r="AO2" s="207"/>
      <c r="AP2" s="207"/>
    </row>
    <row r="3" spans="1:58" s="51" customFormat="1" ht="11.1" customHeight="1" x14ac:dyDescent="0.2">
      <c r="A3" s="97" t="s">
        <v>115</v>
      </c>
      <c r="AE3" s="207"/>
      <c r="AF3" s="207"/>
      <c r="AG3" s="207"/>
      <c r="AH3" s="207"/>
      <c r="AI3" s="207"/>
      <c r="AJ3" s="207"/>
      <c r="AK3" s="207"/>
      <c r="AL3" s="207"/>
      <c r="AM3" s="207"/>
      <c r="AN3" s="207"/>
      <c r="AO3" s="207"/>
      <c r="AP3" s="207"/>
    </row>
    <row r="4" spans="1:58" s="52" customFormat="1" ht="32.1" customHeight="1" x14ac:dyDescent="0.2">
      <c r="A4" s="98" t="s">
        <v>64</v>
      </c>
      <c r="B4" s="189">
        <f>'C завтраками| Bed and breakfast'!B4</f>
        <v>45910</v>
      </c>
      <c r="C4" s="189">
        <f>'C завтраками| Bed and breakfast'!C4</f>
        <v>45914</v>
      </c>
      <c r="D4" s="189">
        <f>'C завтраками| Bed and breakfast'!D4</f>
        <v>45916</v>
      </c>
      <c r="E4" s="189">
        <f>'C завтраками| Bed and breakfast'!E4</f>
        <v>45919</v>
      </c>
      <c r="F4" s="189">
        <f>'C завтраками| Bed and breakfast'!F4</f>
        <v>45922</v>
      </c>
      <c r="G4" s="189">
        <f>'C завтраками| Bed and breakfast'!G4</f>
        <v>45924</v>
      </c>
      <c r="H4" s="189">
        <f>'C завтраками| Bed and breakfast'!H4</f>
        <v>45926</v>
      </c>
      <c r="I4" s="189">
        <f>'C завтраками| Bed and breakfast'!I4</f>
        <v>45931</v>
      </c>
      <c r="J4" s="189">
        <f>'C завтраками| Bed and breakfast'!J4</f>
        <v>45933</v>
      </c>
      <c r="K4" s="189">
        <f>'C завтраками| Bed and breakfast'!K4</f>
        <v>45938</v>
      </c>
      <c r="L4" s="189">
        <f>'C завтраками| Bed and breakfast'!L4</f>
        <v>45940</v>
      </c>
      <c r="M4" s="189">
        <f>'C завтраками| Bed and breakfast'!M4</f>
        <v>45942</v>
      </c>
      <c r="N4" s="189">
        <f>'C завтраками| Bed and breakfast'!N4</f>
        <v>45947</v>
      </c>
      <c r="O4" s="189">
        <f>'C завтраками| Bed and breakfast'!O4</f>
        <v>45949</v>
      </c>
      <c r="P4" s="189">
        <f>'C завтраками| Bed and breakfast'!P4</f>
        <v>45953</v>
      </c>
      <c r="Q4" s="189">
        <f>'C завтраками| Bed and breakfast'!Q4</f>
        <v>45954</v>
      </c>
      <c r="R4" s="189">
        <f>'C завтраками| Bed and breakfast'!R4</f>
        <v>45958</v>
      </c>
      <c r="S4" s="189">
        <f>'C завтраками| Bed and breakfast'!S4</f>
        <v>45959</v>
      </c>
      <c r="T4" s="189">
        <f>'C завтраками| Bed and breakfast'!T4</f>
        <v>45961</v>
      </c>
      <c r="U4" s="189">
        <f>'C завтраками| Bed and breakfast'!U4</f>
        <v>45965</v>
      </c>
      <c r="V4" s="189">
        <f>'C завтраками| Bed and breakfast'!V4</f>
        <v>45966</v>
      </c>
      <c r="W4" s="189">
        <f>'C завтраками| Bed and breakfast'!W4</f>
        <v>45968</v>
      </c>
      <c r="X4" s="189">
        <f>'C завтраками| Bed and breakfast'!X4</f>
        <v>45970</v>
      </c>
      <c r="Y4" s="189">
        <f>'C завтраками| Bed and breakfast'!Y4</f>
        <v>45975</v>
      </c>
      <c r="Z4" s="189">
        <f>'C завтраками| Bed and breakfast'!Z4</f>
        <v>45977</v>
      </c>
      <c r="AA4" s="189">
        <f>'C завтраками| Bed and breakfast'!AA4</f>
        <v>45982</v>
      </c>
      <c r="AB4" s="189">
        <f>'C завтраками| Bed and breakfast'!AB4</f>
        <v>45984</v>
      </c>
      <c r="AC4" s="189">
        <f>'C завтраками| Bed and breakfast'!AC4</f>
        <v>45989</v>
      </c>
      <c r="AD4" s="189">
        <f>'C завтраками| Bed and breakfast'!AD4</f>
        <v>45991</v>
      </c>
      <c r="AE4" s="189">
        <f>'C завтраками| Bed and breakfast'!AE4</f>
        <v>45992</v>
      </c>
      <c r="AF4" s="189">
        <f>'C завтраками| Bed and breakfast'!AF4</f>
        <v>45998</v>
      </c>
      <c r="AG4" s="189">
        <f>'C завтраками| Bed and breakfast'!AG4</f>
        <v>46000</v>
      </c>
      <c r="AH4" s="189">
        <f>'C завтраками| Bed and breakfast'!AH4</f>
        <v>46003</v>
      </c>
      <c r="AI4" s="189">
        <f>'C завтраками| Bed and breakfast'!AI4</f>
        <v>46010</v>
      </c>
      <c r="AJ4" s="189">
        <f>'C завтраками| Bed and breakfast'!AJ4</f>
        <v>46012</v>
      </c>
      <c r="AK4" s="189">
        <f>'C завтраками| Bed and breakfast'!AK4</f>
        <v>46017</v>
      </c>
      <c r="AL4" s="189">
        <f>'C завтраками| Bed and breakfast'!AL4</f>
        <v>46020</v>
      </c>
      <c r="AM4" s="189">
        <f>'C завтраками| Bed and breakfast'!AM4</f>
        <v>46021</v>
      </c>
      <c r="AN4" s="189">
        <f>'C завтраками| Bed and breakfast'!AN4</f>
        <v>46022</v>
      </c>
      <c r="AO4" s="189">
        <f>'C завтраками| Bed and breakfast'!AO4</f>
        <v>46023</v>
      </c>
      <c r="AP4" s="189">
        <f>'C завтраками| Bed and breakfast'!AP4</f>
        <v>46024</v>
      </c>
      <c r="AQ4" s="189">
        <f>'C завтраками| Bed and breakfast'!AQ4</f>
        <v>46029</v>
      </c>
      <c r="AR4" s="189">
        <f>'C завтраками| Bed and breakfast'!AR4</f>
        <v>46030</v>
      </c>
      <c r="AS4" s="189">
        <f>'C завтраками| Bed and breakfast'!AS4</f>
        <v>46031</v>
      </c>
      <c r="AT4" s="189">
        <f>'C завтраками| Bed and breakfast'!AT4</f>
        <v>46033</v>
      </c>
      <c r="AU4" s="189">
        <f>'C завтраками| Bed and breakfast'!AU4</f>
        <v>46045</v>
      </c>
      <c r="AV4" s="189">
        <f>'C завтраками| Bed and breakfast'!AV4</f>
        <v>46052</v>
      </c>
      <c r="AW4" s="189">
        <f>'C завтраками| Bed and breakfast'!AW4</f>
        <v>46054</v>
      </c>
      <c r="AX4" s="189">
        <f>'C завтраками| Bed and breakfast'!AX4</f>
        <v>46066</v>
      </c>
      <c r="AY4" s="189">
        <f>'C завтраками| Bed and breakfast'!AY4</f>
        <v>46073</v>
      </c>
      <c r="AZ4" s="189">
        <f>'C завтраками| Bed and breakfast'!AZ4</f>
        <v>46076</v>
      </c>
      <c r="BA4" s="189">
        <f>'C завтраками| Bed and breakfast'!BA4</f>
        <v>46077</v>
      </c>
      <c r="BB4" s="189">
        <f>'C завтраками| Bed and breakfast'!BB4</f>
        <v>46082</v>
      </c>
      <c r="BC4" s="189">
        <f>'C завтраками| Bed and breakfast'!BC4</f>
        <v>46085</v>
      </c>
      <c r="BD4" s="189">
        <f>'C завтраками| Bed and breakfast'!BD4</f>
        <v>46087</v>
      </c>
      <c r="BE4" s="189">
        <f>'C завтраками| Bed and breakfast'!BE4</f>
        <v>46090</v>
      </c>
      <c r="BF4" s="189">
        <f>'C завтраками| Bed and breakfast'!BF4</f>
        <v>46105</v>
      </c>
    </row>
    <row r="5" spans="1:58" s="53" customFormat="1" ht="21.95" customHeight="1" x14ac:dyDescent="0.2">
      <c r="A5" s="98"/>
      <c r="B5" s="189">
        <f>'C завтраками| Bed and breakfast'!B5</f>
        <v>45913</v>
      </c>
      <c r="C5" s="189">
        <f>'C завтраками| Bed and breakfast'!C5</f>
        <v>45915</v>
      </c>
      <c r="D5" s="189">
        <f>'C завтраками| Bed and breakfast'!D5</f>
        <v>45918</v>
      </c>
      <c r="E5" s="189">
        <f>'C завтраками| Bed and breakfast'!E5</f>
        <v>45921</v>
      </c>
      <c r="F5" s="189">
        <f>'C завтраками| Bed and breakfast'!F5</f>
        <v>45923</v>
      </c>
      <c r="G5" s="189">
        <f>'C завтраками| Bed and breakfast'!G5</f>
        <v>45925</v>
      </c>
      <c r="H5" s="189">
        <f>'C завтраками| Bed and breakfast'!H5</f>
        <v>45930</v>
      </c>
      <c r="I5" s="189">
        <f>'C завтраками| Bed and breakfast'!I5</f>
        <v>45932</v>
      </c>
      <c r="J5" s="189">
        <f>'C завтраками| Bed and breakfast'!J5</f>
        <v>45937</v>
      </c>
      <c r="K5" s="189">
        <f>'C завтраками| Bed and breakfast'!K5</f>
        <v>45939</v>
      </c>
      <c r="L5" s="189">
        <f>'C завтраками| Bed and breakfast'!L5</f>
        <v>45941</v>
      </c>
      <c r="M5" s="189">
        <f>'C завтраками| Bed and breakfast'!M5</f>
        <v>45946</v>
      </c>
      <c r="N5" s="189">
        <f>'C завтраками| Bed and breakfast'!N5</f>
        <v>45948</v>
      </c>
      <c r="O5" s="189">
        <f>'C завтраками| Bed and breakfast'!O5</f>
        <v>45952</v>
      </c>
      <c r="P5" s="189">
        <f>'C завтраками| Bed and breakfast'!P5</f>
        <v>45953</v>
      </c>
      <c r="Q5" s="189">
        <f>'C завтраками| Bed and breakfast'!Q5</f>
        <v>45957</v>
      </c>
      <c r="R5" s="189">
        <f>'C завтраками| Bed and breakfast'!R5</f>
        <v>45958</v>
      </c>
      <c r="S5" s="189">
        <f>'C завтраками| Bed and breakfast'!S5</f>
        <v>45960</v>
      </c>
      <c r="T5" s="189">
        <f>'C завтраками| Bed and breakfast'!T5</f>
        <v>45963</v>
      </c>
      <c r="U5" s="189">
        <f>'C завтраками| Bed and breakfast'!U5</f>
        <v>45965</v>
      </c>
      <c r="V5" s="189">
        <f>'C завтраками| Bed and breakfast'!V5</f>
        <v>45967</v>
      </c>
      <c r="W5" s="189">
        <f>'C завтраками| Bed and breakfast'!W5</f>
        <v>45969</v>
      </c>
      <c r="X5" s="189">
        <f>'C завтраками| Bed and breakfast'!X5</f>
        <v>45974</v>
      </c>
      <c r="Y5" s="189">
        <f>'C завтраками| Bed and breakfast'!Y5</f>
        <v>45976</v>
      </c>
      <c r="Z5" s="189">
        <f>'C завтраками| Bed and breakfast'!Z5</f>
        <v>45981</v>
      </c>
      <c r="AA5" s="189">
        <f>'C завтраками| Bed and breakfast'!AA5</f>
        <v>45983</v>
      </c>
      <c r="AB5" s="189">
        <f>'C завтраками| Bed and breakfast'!AB5</f>
        <v>45988</v>
      </c>
      <c r="AC5" s="189">
        <f>'C завтраками| Bed and breakfast'!AC5</f>
        <v>45990</v>
      </c>
      <c r="AD5" s="189">
        <f>'C завтраками| Bed and breakfast'!AD5</f>
        <v>45991</v>
      </c>
      <c r="AE5" s="189">
        <f>'C завтраками| Bed and breakfast'!AE5</f>
        <v>45997</v>
      </c>
      <c r="AF5" s="189">
        <f>'C завтраками| Bed and breakfast'!AF5</f>
        <v>45999</v>
      </c>
      <c r="AG5" s="189">
        <f>'C завтраками| Bed and breakfast'!AG5</f>
        <v>46002</v>
      </c>
      <c r="AH5" s="189">
        <f>'C завтраками| Bed and breakfast'!AH5</f>
        <v>46009</v>
      </c>
      <c r="AI5" s="189">
        <f>'C завтраками| Bed and breakfast'!AI5</f>
        <v>46011</v>
      </c>
      <c r="AJ5" s="189">
        <f>'C завтраками| Bed and breakfast'!AJ5</f>
        <v>46016</v>
      </c>
      <c r="AK5" s="189">
        <f>'C завтраками| Bed and breakfast'!AK5</f>
        <v>46019</v>
      </c>
      <c r="AL5" s="189">
        <f>'C завтраками| Bed and breakfast'!AL5</f>
        <v>46020</v>
      </c>
      <c r="AM5" s="189">
        <f>'C завтраками| Bed and breakfast'!AM5</f>
        <v>46021</v>
      </c>
      <c r="AN5" s="189">
        <f>'C завтраками| Bed and breakfast'!AN5</f>
        <v>46022</v>
      </c>
      <c r="AO5" s="189">
        <f>'C завтраками| Bed and breakfast'!AO5</f>
        <v>46023</v>
      </c>
      <c r="AP5" s="189">
        <f>'C завтраками| Bed and breakfast'!AP5</f>
        <v>46028</v>
      </c>
      <c r="AQ5" s="189">
        <f>'C завтраками| Bed and breakfast'!AQ5</f>
        <v>46029</v>
      </c>
      <c r="AR5" s="189">
        <f>'C завтраками| Bed and breakfast'!AR5</f>
        <v>46030</v>
      </c>
      <c r="AS5" s="189">
        <f>'C завтраками| Bed and breakfast'!AS5</f>
        <v>46032</v>
      </c>
      <c r="AT5" s="189">
        <f>'C завтраками| Bed and breakfast'!AT5</f>
        <v>46044</v>
      </c>
      <c r="AU5" s="189">
        <f>'C завтраками| Bed and breakfast'!AU5</f>
        <v>46051</v>
      </c>
      <c r="AV5" s="189">
        <f>'C завтраками| Bed and breakfast'!AV5</f>
        <v>46053</v>
      </c>
      <c r="AW5" s="189">
        <f>'C завтраками| Bed and breakfast'!AW5</f>
        <v>46065</v>
      </c>
      <c r="AX5" s="189">
        <f>'C завтраками| Bed and breakfast'!AX5</f>
        <v>46072</v>
      </c>
      <c r="AY5" s="189">
        <f>'C завтраками| Bed and breakfast'!AY5</f>
        <v>46075</v>
      </c>
      <c r="AZ5" s="189">
        <f>'C завтраками| Bed and breakfast'!AZ5</f>
        <v>46076</v>
      </c>
      <c r="BA5" s="189">
        <f>'C завтраками| Bed and breakfast'!BA5</f>
        <v>46081</v>
      </c>
      <c r="BB5" s="189">
        <f>'C завтраками| Bed and breakfast'!BB5</f>
        <v>46084</v>
      </c>
      <c r="BC5" s="189">
        <f>'C завтраками| Bed and breakfast'!BC5</f>
        <v>46086</v>
      </c>
      <c r="BD5" s="189">
        <f>'C завтраками| Bed and breakfast'!BD5</f>
        <v>46089</v>
      </c>
      <c r="BE5" s="189">
        <f>'C завтраками| Bed and breakfast'!BE5</f>
        <v>46104</v>
      </c>
      <c r="BF5" s="189">
        <f>'C завтраками| Bed and breakfast'!BF5</f>
        <v>46112</v>
      </c>
    </row>
    <row r="6" spans="1:58" s="53" customFormat="1" x14ac:dyDescent="0.2">
      <c r="A6" s="42" t="s">
        <v>83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8" s="53" customFormat="1" x14ac:dyDescent="0.2">
      <c r="A7" s="88">
        <v>1</v>
      </c>
      <c r="B7" s="8">
        <f>'C завтраками| Bed and breakfast'!B7*0.9</f>
        <v>13230</v>
      </c>
      <c r="C7" s="8">
        <f>'C завтраками| Bed and breakfast'!C7*0.9</f>
        <v>9810</v>
      </c>
      <c r="D7" s="8">
        <f>'C завтраками| Bed and breakfast'!D7*0.9</f>
        <v>14310</v>
      </c>
      <c r="E7" s="8">
        <f>'C завтраками| Bed and breakfast'!E7*0.9</f>
        <v>11070</v>
      </c>
      <c r="F7" s="8">
        <f>'C завтраками| Bed and breakfast'!F7*0.9</f>
        <v>14310</v>
      </c>
      <c r="G7" s="8">
        <f>'C завтраками| Bed and breakfast'!G7*0.9</f>
        <v>15210</v>
      </c>
      <c r="H7" s="8">
        <f>'C завтраками| Bed and breakfast'!H7*0.9</f>
        <v>9810</v>
      </c>
      <c r="I7" s="8">
        <f>'C завтраками| Bed and breakfast'!I7*0.9</f>
        <v>10350</v>
      </c>
      <c r="J7" s="8">
        <f>'C завтраками| Bed and breakfast'!J7*0.9</f>
        <v>11610</v>
      </c>
      <c r="K7" s="8">
        <f>'C завтраками| Bed and breakfast'!K7*0.9</f>
        <v>10350</v>
      </c>
      <c r="L7" s="8">
        <f>'C завтраками| Bed and breakfast'!L7*0.9</f>
        <v>10350</v>
      </c>
      <c r="M7" s="8">
        <f>'C завтраками| Bed and breakfast'!M7*0.9</f>
        <v>9270</v>
      </c>
      <c r="N7" s="8">
        <f>'C завтраками| Bed and breakfast'!N7*0.9</f>
        <v>9270</v>
      </c>
      <c r="O7" s="8">
        <f>'C завтраками| Bed and breakfast'!O7*0.9</f>
        <v>9270</v>
      </c>
      <c r="P7" s="8">
        <f>'C завтраками| Bed and breakfast'!P7*0.9</f>
        <v>9270</v>
      </c>
      <c r="Q7" s="8">
        <f>'C завтраками| Bed and breakfast'!Q7*0.9</f>
        <v>10980</v>
      </c>
      <c r="R7" s="8">
        <f>'C завтраками| Bed and breakfast'!R7*0.9</f>
        <v>10350</v>
      </c>
      <c r="S7" s="8">
        <f>'C завтраками| Bed and breakfast'!S7*0.9</f>
        <v>10350</v>
      </c>
      <c r="T7" s="8">
        <f>'C завтраками| Bed and breakfast'!T7*0.9</f>
        <v>10980</v>
      </c>
      <c r="U7" s="8">
        <f>'C завтраками| Bed and breakfast'!U7*0.9</f>
        <v>8640</v>
      </c>
      <c r="V7" s="8">
        <f>'C завтраками| Bed and breakfast'!V7*0.9</f>
        <v>8010</v>
      </c>
      <c r="W7" s="8">
        <f>'C завтраками| Bed and breakfast'!W7*0.9</f>
        <v>8640</v>
      </c>
      <c r="X7" s="8">
        <f>'C завтраками| Bed and breakfast'!X7*0.9</f>
        <v>8010</v>
      </c>
      <c r="Y7" s="8">
        <f>'C завтраками| Bed and breakfast'!Y7*0.9</f>
        <v>8640</v>
      </c>
      <c r="Z7" s="8">
        <f>'C завтраками| Bed and breakfast'!Z7*0.9</f>
        <v>8010</v>
      </c>
      <c r="AA7" s="8">
        <f>'C завтраками| Bed and breakfast'!AA7*0.9</f>
        <v>8640</v>
      </c>
      <c r="AB7" s="8">
        <f>'C завтраками| Bed and breakfast'!AB7*0.9</f>
        <v>8010</v>
      </c>
      <c r="AC7" s="8">
        <f>'C завтраками| Bed and breakfast'!AC7*0.9</f>
        <v>8640</v>
      </c>
      <c r="AD7" s="8">
        <f>'C завтраками| Bed and breakfast'!AD7*0.9</f>
        <v>8010</v>
      </c>
      <c r="AE7" s="8">
        <f>'C завтраками| Bed and breakfast'!AE7*0.9</f>
        <v>8640</v>
      </c>
      <c r="AF7" s="8">
        <f>'C завтраками| Bed and breakfast'!AF7*0.9</f>
        <v>9450</v>
      </c>
      <c r="AG7" s="8">
        <f>'C завтраками| Bed and breakfast'!AG7*0.9</f>
        <v>8640</v>
      </c>
      <c r="AH7" s="8">
        <f>'C завтраками| Bed and breakfast'!AH7*0.9</f>
        <v>9900</v>
      </c>
      <c r="AI7" s="8">
        <f>'C завтраками| Bed and breakfast'!AI7*0.9</f>
        <v>11340</v>
      </c>
      <c r="AJ7" s="8">
        <f>'C завтраками| Bed and breakfast'!AJ7*0.9</f>
        <v>9900</v>
      </c>
      <c r="AK7" s="8">
        <f>'C завтраками| Bed and breakfast'!AK7*0.9</f>
        <v>15660</v>
      </c>
      <c r="AL7" s="8">
        <f>'C завтраками| Bed and breakfast'!AL7*0.9</f>
        <v>22725</v>
      </c>
      <c r="AM7" s="8">
        <f>'C завтраками| Bed and breakfast'!AM7*0.9</f>
        <v>24975</v>
      </c>
      <c r="AN7" s="8">
        <f>'C завтраками| Bed and breakfast'!AN7*0.9</f>
        <v>33525</v>
      </c>
      <c r="AO7" s="8">
        <f>'C завтраками| Bed and breakfast'!AO7*0.9</f>
        <v>33525</v>
      </c>
      <c r="AP7" s="8">
        <f>'C завтраками| Bed and breakfast'!AP7*0.9</f>
        <v>36675</v>
      </c>
      <c r="AQ7" s="8">
        <f>'C завтраками| Bed and breakfast'!AQ7*0.9</f>
        <v>27225</v>
      </c>
      <c r="AR7" s="8">
        <f>'C завтраками| Bed and breakfast'!AR7*0.9</f>
        <v>24975</v>
      </c>
      <c r="AS7" s="8">
        <f>'C завтраками| Bed and breakfast'!AS7*0.9</f>
        <v>19755</v>
      </c>
      <c r="AT7" s="8">
        <f>'C завтраками| Bed and breakfast'!AT7*0.9</f>
        <v>17955</v>
      </c>
      <c r="AU7" s="8">
        <f>'C завтраками| Bed and breakfast'!AU7*0.9</f>
        <v>21555</v>
      </c>
      <c r="AV7" s="8">
        <f>'C завтраками| Bed and breakfast'!AV7*0.9</f>
        <v>23355</v>
      </c>
      <c r="AW7" s="8">
        <f>'C завтраками| Bed and breakfast'!AW7*0.9</f>
        <v>22455</v>
      </c>
      <c r="AX7" s="8">
        <f>'C завтраками| Bed and breakfast'!AX7*0.9</f>
        <v>24255</v>
      </c>
      <c r="AY7" s="8">
        <f>'C завтраками| Bed and breakfast'!AY7*0.9</f>
        <v>27855</v>
      </c>
      <c r="AZ7" s="8">
        <f>'C завтраками| Bed and breakfast'!AZ7*0.9</f>
        <v>26055</v>
      </c>
      <c r="BA7" s="8">
        <f>'C завтраками| Bed and breakfast'!BA7*0.9</f>
        <v>22455</v>
      </c>
      <c r="BB7" s="8">
        <f>'C завтраками| Bed and breakfast'!BB7*0.9</f>
        <v>21105</v>
      </c>
      <c r="BC7" s="8">
        <f>'C завтраками| Bed and breakfast'!BC7*0.9</f>
        <v>19755</v>
      </c>
      <c r="BD7" s="8">
        <f>'C завтраками| Bed and breakfast'!BD7*0.9</f>
        <v>21105</v>
      </c>
      <c r="BE7" s="8">
        <f>'C завтраками| Bed and breakfast'!BE7*0.9</f>
        <v>16605</v>
      </c>
      <c r="BF7" s="8">
        <f>'C завтраками| Bed and breakfast'!BF7*0.9</f>
        <v>15255</v>
      </c>
    </row>
    <row r="8" spans="1:58" s="53" customFormat="1" x14ac:dyDescent="0.2">
      <c r="A8" s="88">
        <v>2</v>
      </c>
      <c r="B8" s="8">
        <f>'C завтраками| Bed and breakfast'!B8*0.9</f>
        <v>14760</v>
      </c>
      <c r="C8" s="8">
        <f>'C завтраками| Bed and breakfast'!C8*0.9</f>
        <v>11340</v>
      </c>
      <c r="D8" s="8">
        <f>'C завтраками| Bed and breakfast'!D8*0.9</f>
        <v>15840</v>
      </c>
      <c r="E8" s="8">
        <f>'C завтраками| Bed and breakfast'!E8*0.9</f>
        <v>12600</v>
      </c>
      <c r="F8" s="8">
        <f>'C завтраками| Bed and breakfast'!F8*0.9</f>
        <v>15840</v>
      </c>
      <c r="G8" s="8">
        <f>'C завтраками| Bed and breakfast'!G8*0.9</f>
        <v>16740</v>
      </c>
      <c r="H8" s="8">
        <f>'C завтраками| Bed and breakfast'!H8*0.9</f>
        <v>11340</v>
      </c>
      <c r="I8" s="8">
        <f>'C завтраками| Bed and breakfast'!I8*0.9</f>
        <v>11880</v>
      </c>
      <c r="J8" s="8">
        <f>'C завтраками| Bed and breakfast'!J8*0.9</f>
        <v>13140</v>
      </c>
      <c r="K8" s="8">
        <f>'C завтраками| Bed and breakfast'!K8*0.9</f>
        <v>11880</v>
      </c>
      <c r="L8" s="8">
        <f>'C завтраками| Bed and breakfast'!L8*0.9</f>
        <v>11880</v>
      </c>
      <c r="M8" s="8">
        <f>'C завтраками| Bed and breakfast'!M8*0.9</f>
        <v>10800</v>
      </c>
      <c r="N8" s="8">
        <f>'C завтраками| Bed and breakfast'!N8*0.9</f>
        <v>10800</v>
      </c>
      <c r="O8" s="8">
        <f>'C завтраками| Bed and breakfast'!O8*0.9</f>
        <v>10800</v>
      </c>
      <c r="P8" s="8">
        <f>'C завтраками| Bed and breakfast'!P8*0.9</f>
        <v>10800</v>
      </c>
      <c r="Q8" s="8">
        <f>'C завтраками| Bed and breakfast'!Q8*0.9</f>
        <v>12510</v>
      </c>
      <c r="R8" s="8">
        <f>'C завтраками| Bed and breakfast'!R8*0.9</f>
        <v>11880</v>
      </c>
      <c r="S8" s="8">
        <f>'C завтраками| Bed and breakfast'!S8*0.9</f>
        <v>11880</v>
      </c>
      <c r="T8" s="8">
        <f>'C завтраками| Bed and breakfast'!T8*0.9</f>
        <v>12510</v>
      </c>
      <c r="U8" s="8">
        <f>'C завтраками| Bed and breakfast'!U8*0.9</f>
        <v>10170</v>
      </c>
      <c r="V8" s="8">
        <f>'C завтраками| Bed and breakfast'!V8*0.9</f>
        <v>9540</v>
      </c>
      <c r="W8" s="8">
        <f>'C завтраками| Bed and breakfast'!W8*0.9</f>
        <v>10170</v>
      </c>
      <c r="X8" s="8">
        <f>'C завтраками| Bed and breakfast'!X8*0.9</f>
        <v>9540</v>
      </c>
      <c r="Y8" s="8">
        <f>'C завтраками| Bed and breakfast'!Y8*0.9</f>
        <v>10170</v>
      </c>
      <c r="Z8" s="8">
        <f>'C завтраками| Bed and breakfast'!Z8*0.9</f>
        <v>9540</v>
      </c>
      <c r="AA8" s="8">
        <f>'C завтраками| Bed and breakfast'!AA8*0.9</f>
        <v>10170</v>
      </c>
      <c r="AB8" s="8">
        <f>'C завтраками| Bed and breakfast'!AB8*0.9</f>
        <v>9540</v>
      </c>
      <c r="AC8" s="8">
        <f>'C завтраками| Bed and breakfast'!AC8*0.9</f>
        <v>10170</v>
      </c>
      <c r="AD8" s="8">
        <f>'C завтраками| Bed and breakfast'!AD8*0.9</f>
        <v>9540</v>
      </c>
      <c r="AE8" s="8">
        <f>'C завтраками| Bed and breakfast'!AE8*0.9</f>
        <v>10170</v>
      </c>
      <c r="AF8" s="8">
        <f>'C завтраками| Bed and breakfast'!AF8*0.9</f>
        <v>10980</v>
      </c>
      <c r="AG8" s="8">
        <f>'C завтраками| Bed and breakfast'!AG8*0.9</f>
        <v>10170</v>
      </c>
      <c r="AH8" s="8">
        <f>'C завтраками| Bed and breakfast'!AH8*0.9</f>
        <v>11430</v>
      </c>
      <c r="AI8" s="8">
        <f>'C завтраками| Bed and breakfast'!AI8*0.9</f>
        <v>12870</v>
      </c>
      <c r="AJ8" s="8">
        <f>'C завтраками| Bed and breakfast'!AJ8*0.9</f>
        <v>11430</v>
      </c>
      <c r="AK8" s="8">
        <f>'C завтраками| Bed and breakfast'!AK8*0.9</f>
        <v>17190</v>
      </c>
      <c r="AL8" s="8">
        <f>'C завтраками| Bed and breakfast'!AL8*0.9</f>
        <v>24750</v>
      </c>
      <c r="AM8" s="8">
        <f>'C завтраками| Bed and breakfast'!AM8*0.9</f>
        <v>27000</v>
      </c>
      <c r="AN8" s="8">
        <f>'C завтраками| Bed and breakfast'!AN8*0.9</f>
        <v>35550</v>
      </c>
      <c r="AO8" s="8">
        <f>'C завтраками| Bed and breakfast'!AO8*0.9</f>
        <v>35550</v>
      </c>
      <c r="AP8" s="8">
        <f>'C завтраками| Bed and breakfast'!AP8*0.9</f>
        <v>38700</v>
      </c>
      <c r="AQ8" s="8">
        <f>'C завтраками| Bed and breakfast'!AQ8*0.9</f>
        <v>29250</v>
      </c>
      <c r="AR8" s="8">
        <f>'C завтраками| Bed and breakfast'!AR8*0.9</f>
        <v>27000</v>
      </c>
      <c r="AS8" s="8">
        <f>'C завтраками| Bed and breakfast'!AS8*0.9</f>
        <v>21510</v>
      </c>
      <c r="AT8" s="8">
        <f>'C завтраками| Bed and breakfast'!AT8*0.9</f>
        <v>19710</v>
      </c>
      <c r="AU8" s="8">
        <f>'C завтраками| Bed and breakfast'!AU8*0.9</f>
        <v>23310</v>
      </c>
      <c r="AV8" s="8">
        <f>'C завтраками| Bed and breakfast'!AV8*0.9</f>
        <v>25110</v>
      </c>
      <c r="AW8" s="8">
        <f>'C завтраками| Bed and breakfast'!AW8*0.9</f>
        <v>24210</v>
      </c>
      <c r="AX8" s="8">
        <f>'C завтраками| Bed and breakfast'!AX8*0.9</f>
        <v>26010</v>
      </c>
      <c r="AY8" s="8">
        <f>'C завтраками| Bed and breakfast'!AY8*0.9</f>
        <v>29610</v>
      </c>
      <c r="AZ8" s="8">
        <f>'C завтраками| Bed and breakfast'!AZ8*0.9</f>
        <v>27810</v>
      </c>
      <c r="BA8" s="8">
        <f>'C завтраками| Bed and breakfast'!BA8*0.9</f>
        <v>24210</v>
      </c>
      <c r="BB8" s="8">
        <f>'C завтраками| Bed and breakfast'!BB8*0.9</f>
        <v>22860</v>
      </c>
      <c r="BC8" s="8">
        <f>'C завтраками| Bed and breakfast'!BC8*0.9</f>
        <v>21510</v>
      </c>
      <c r="BD8" s="8">
        <f>'C завтраками| Bed and breakfast'!BD8*0.9</f>
        <v>22860</v>
      </c>
      <c r="BE8" s="8">
        <f>'C завтраками| Bed and breakfast'!BE8*0.9</f>
        <v>18360</v>
      </c>
      <c r="BF8" s="8">
        <f>'C завтраками| Bed and breakfast'!BF8*0.9</f>
        <v>17010</v>
      </c>
    </row>
    <row r="9" spans="1:58"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s="53" customFormat="1" x14ac:dyDescent="0.2">
      <c r="A10" s="180">
        <v>1</v>
      </c>
      <c r="B10" s="8">
        <f>'C завтраками| Bed and breakfast'!B10*0.9</f>
        <v>15030</v>
      </c>
      <c r="C10" s="8">
        <f>'C завтраками| Bed and breakfast'!C10*0.9</f>
        <v>11610</v>
      </c>
      <c r="D10" s="8">
        <f>'C завтраками| Bed and breakfast'!D10*0.9</f>
        <v>16110</v>
      </c>
      <c r="E10" s="8">
        <f>'C завтраками| Bed and breakfast'!E10*0.9</f>
        <v>12870</v>
      </c>
      <c r="F10" s="8">
        <f>'C завтраками| Bed and breakfast'!F10*0.9</f>
        <v>16110</v>
      </c>
      <c r="G10" s="8">
        <f>'C завтраками| Bed and breakfast'!G10*0.9</f>
        <v>17010</v>
      </c>
      <c r="H10" s="8">
        <f>'C завтраками| Bed and breakfast'!H10*0.9</f>
        <v>11610</v>
      </c>
      <c r="I10" s="8">
        <f>'C завтраками| Bed and breakfast'!I10*0.9</f>
        <v>11250</v>
      </c>
      <c r="J10" s="8">
        <f>'C завтраками| Bed and breakfast'!J10*0.9</f>
        <v>12510</v>
      </c>
      <c r="K10" s="8">
        <f>'C завтраками| Bed and breakfast'!K10*0.9</f>
        <v>11250</v>
      </c>
      <c r="L10" s="8">
        <f>'C завтраками| Bed and breakfast'!L10*0.9</f>
        <v>11250</v>
      </c>
      <c r="M10" s="8">
        <f>'C завтраками| Bed and breakfast'!M10*0.9</f>
        <v>10170</v>
      </c>
      <c r="N10" s="8">
        <f>'C завтраками| Bed and breakfast'!N10*0.9</f>
        <v>10170</v>
      </c>
      <c r="O10" s="8">
        <f>'C завтраками| Bed and breakfast'!O10*0.9</f>
        <v>10170</v>
      </c>
      <c r="P10" s="8">
        <f>'C завтраками| Bed and breakfast'!P10*0.9</f>
        <v>10170</v>
      </c>
      <c r="Q10" s="8">
        <f>'C завтраками| Bed and breakfast'!Q10*0.9</f>
        <v>11880</v>
      </c>
      <c r="R10" s="8">
        <f>'C завтраками| Bed and breakfast'!R10*0.9</f>
        <v>11250</v>
      </c>
      <c r="S10" s="8">
        <f>'C завтраками| Bed and breakfast'!S10*0.9</f>
        <v>11250</v>
      </c>
      <c r="T10" s="8">
        <f>'C завтраками| Bed and breakfast'!T10*0.9</f>
        <v>11880</v>
      </c>
      <c r="U10" s="8">
        <f>'C завтраками| Bed and breakfast'!U10*0.9</f>
        <v>9540</v>
      </c>
      <c r="V10" s="8">
        <f>'C завтраками| Bed and breakfast'!V10*0.9</f>
        <v>8910</v>
      </c>
      <c r="W10" s="8">
        <f>'C завтраками| Bed and breakfast'!W10*0.9</f>
        <v>9540</v>
      </c>
      <c r="X10" s="8">
        <f>'C завтраками| Bed and breakfast'!X10*0.9</f>
        <v>8910</v>
      </c>
      <c r="Y10" s="8">
        <f>'C завтраками| Bed and breakfast'!Y10*0.9</f>
        <v>9540</v>
      </c>
      <c r="Z10" s="8">
        <f>'C завтраками| Bed and breakfast'!Z10*0.9</f>
        <v>8910</v>
      </c>
      <c r="AA10" s="8">
        <f>'C завтраками| Bed and breakfast'!AA10*0.9</f>
        <v>9540</v>
      </c>
      <c r="AB10" s="8">
        <f>'C завтраками| Bed and breakfast'!AB10*0.9</f>
        <v>8910</v>
      </c>
      <c r="AC10" s="8">
        <f>'C завтраками| Bed and breakfast'!AC10*0.9</f>
        <v>9540</v>
      </c>
      <c r="AD10" s="8">
        <f>'C завтраками| Bed and breakfast'!AD10*0.9</f>
        <v>8910</v>
      </c>
      <c r="AE10" s="8">
        <f>'C завтраками| Bed and breakfast'!AE10*0.9</f>
        <v>9540</v>
      </c>
      <c r="AF10" s="8">
        <f>'C завтраками| Bed and breakfast'!AF10*0.9</f>
        <v>10350</v>
      </c>
      <c r="AG10" s="8">
        <f>'C завтраками| Bed and breakfast'!AG10*0.9</f>
        <v>9540</v>
      </c>
      <c r="AH10" s="8">
        <f>'C завтраками| Bed and breakfast'!AH10*0.9</f>
        <v>10800</v>
      </c>
      <c r="AI10" s="8">
        <f>'C завтраками| Bed and breakfast'!AI10*0.9</f>
        <v>12240</v>
      </c>
      <c r="AJ10" s="8">
        <f>'C завтраками| Bed and breakfast'!AJ10*0.9</f>
        <v>10800</v>
      </c>
      <c r="AK10" s="8">
        <f>'C завтраками| Bed and breakfast'!AK10*0.9</f>
        <v>16560</v>
      </c>
      <c r="AL10" s="8">
        <f>'C завтраками| Bed and breakfast'!AL10*0.9</f>
        <v>24525</v>
      </c>
      <c r="AM10" s="8">
        <f>'C завтраками| Bed and breakfast'!AM10*0.9</f>
        <v>26775</v>
      </c>
      <c r="AN10" s="8">
        <f>'C завтраками| Bed and breakfast'!AN10*0.9</f>
        <v>35325</v>
      </c>
      <c r="AO10" s="8">
        <f>'C завтраками| Bed and breakfast'!AO10*0.9</f>
        <v>35325</v>
      </c>
      <c r="AP10" s="8">
        <f>'C завтраками| Bed and breakfast'!AP10*0.9</f>
        <v>38475</v>
      </c>
      <c r="AQ10" s="8">
        <f>'C завтраками| Bed and breakfast'!AQ10*0.9</f>
        <v>29025</v>
      </c>
      <c r="AR10" s="8">
        <f>'C завтраками| Bed and breakfast'!AR10*0.9</f>
        <v>26775</v>
      </c>
      <c r="AS10" s="8">
        <f>'C завтраками| Bed and breakfast'!AS10*0.9</f>
        <v>21555</v>
      </c>
      <c r="AT10" s="8">
        <f>'C завтраками| Bed and breakfast'!AT10*0.9</f>
        <v>19755</v>
      </c>
      <c r="AU10" s="8">
        <f>'C завтраками| Bed and breakfast'!AU10*0.9</f>
        <v>23355</v>
      </c>
      <c r="AV10" s="8">
        <f>'C завтраками| Bed and breakfast'!AV10*0.9</f>
        <v>25155</v>
      </c>
      <c r="AW10" s="8">
        <f>'C завтраками| Bed and breakfast'!AW10*0.9</f>
        <v>24255</v>
      </c>
      <c r="AX10" s="8">
        <f>'C завтраками| Bed and breakfast'!AX10*0.9</f>
        <v>26055</v>
      </c>
      <c r="AY10" s="8">
        <f>'C завтраками| Bed and breakfast'!AY10*0.9</f>
        <v>29655</v>
      </c>
      <c r="AZ10" s="8">
        <f>'C завтраками| Bed and breakfast'!AZ10*0.9</f>
        <v>27855</v>
      </c>
      <c r="BA10" s="8">
        <f>'C завтраками| Bed and breakfast'!BA10*0.9</f>
        <v>24255</v>
      </c>
      <c r="BB10" s="8">
        <f>'C завтраками| Bed and breakfast'!BB10*0.9</f>
        <v>22905</v>
      </c>
      <c r="BC10" s="8">
        <f>'C завтраками| Bed and breakfast'!BC10*0.9</f>
        <v>21555</v>
      </c>
      <c r="BD10" s="8">
        <f>'C завтраками| Bed and breakfast'!BD10*0.9</f>
        <v>22905</v>
      </c>
      <c r="BE10" s="8">
        <f>'C завтраками| Bed and breakfast'!BE10*0.9</f>
        <v>18405</v>
      </c>
      <c r="BF10" s="8">
        <f>'C завтраками| Bed and breakfast'!BF10*0.9</f>
        <v>17055</v>
      </c>
    </row>
    <row r="11" spans="1:58" s="53" customFormat="1" x14ac:dyDescent="0.2">
      <c r="A11" s="180">
        <v>2</v>
      </c>
      <c r="B11" s="8">
        <f>'C завтраками| Bed and breakfast'!B11*0.9</f>
        <v>16560</v>
      </c>
      <c r="C11" s="8">
        <f>'C завтраками| Bed and breakfast'!C11*0.9</f>
        <v>13140</v>
      </c>
      <c r="D11" s="8">
        <f>'C завтраками| Bed and breakfast'!D11*0.9</f>
        <v>17640</v>
      </c>
      <c r="E11" s="8">
        <f>'C завтраками| Bed and breakfast'!E11*0.9</f>
        <v>14400</v>
      </c>
      <c r="F11" s="8">
        <f>'C завтраками| Bed and breakfast'!F11*0.9</f>
        <v>17640</v>
      </c>
      <c r="G11" s="8">
        <f>'C завтраками| Bed and breakfast'!G11*0.9</f>
        <v>18540</v>
      </c>
      <c r="H11" s="8">
        <f>'C завтраками| Bed and breakfast'!H11*0.9</f>
        <v>13140</v>
      </c>
      <c r="I11" s="8">
        <f>'C завтраками| Bed and breakfast'!I11*0.9</f>
        <v>12780</v>
      </c>
      <c r="J11" s="8">
        <f>'C завтраками| Bed and breakfast'!J11*0.9</f>
        <v>14040</v>
      </c>
      <c r="K11" s="8">
        <f>'C завтраками| Bed and breakfast'!K11*0.9</f>
        <v>12780</v>
      </c>
      <c r="L11" s="8">
        <f>'C завтраками| Bed and breakfast'!L11*0.9</f>
        <v>12780</v>
      </c>
      <c r="M11" s="8">
        <f>'C завтраками| Bed and breakfast'!M11*0.9</f>
        <v>11700</v>
      </c>
      <c r="N11" s="8">
        <f>'C завтраками| Bed and breakfast'!N11*0.9</f>
        <v>11700</v>
      </c>
      <c r="O11" s="8">
        <f>'C завтраками| Bed and breakfast'!O11*0.9</f>
        <v>11700</v>
      </c>
      <c r="P11" s="8">
        <f>'C завтраками| Bed and breakfast'!P11*0.9</f>
        <v>11700</v>
      </c>
      <c r="Q11" s="8">
        <f>'C завтраками| Bed and breakfast'!Q11*0.9</f>
        <v>13410</v>
      </c>
      <c r="R11" s="8">
        <f>'C завтраками| Bed and breakfast'!R11*0.9</f>
        <v>12780</v>
      </c>
      <c r="S11" s="8">
        <f>'C завтраками| Bed and breakfast'!S11*0.9</f>
        <v>12780</v>
      </c>
      <c r="T11" s="8">
        <f>'C завтраками| Bed and breakfast'!T11*0.9</f>
        <v>13410</v>
      </c>
      <c r="U11" s="8">
        <f>'C завтраками| Bed and breakfast'!U11*0.9</f>
        <v>11070</v>
      </c>
      <c r="V11" s="8">
        <f>'C завтраками| Bed and breakfast'!V11*0.9</f>
        <v>10440</v>
      </c>
      <c r="W11" s="8">
        <f>'C завтраками| Bed and breakfast'!W11*0.9</f>
        <v>11070</v>
      </c>
      <c r="X11" s="8">
        <f>'C завтраками| Bed and breakfast'!X11*0.9</f>
        <v>10440</v>
      </c>
      <c r="Y11" s="8">
        <f>'C завтраками| Bed and breakfast'!Y11*0.9</f>
        <v>11070</v>
      </c>
      <c r="Z11" s="8">
        <f>'C завтраками| Bed and breakfast'!Z11*0.9</f>
        <v>10440</v>
      </c>
      <c r="AA11" s="8">
        <f>'C завтраками| Bed and breakfast'!AA11*0.9</f>
        <v>11070</v>
      </c>
      <c r="AB11" s="8">
        <f>'C завтраками| Bed and breakfast'!AB11*0.9</f>
        <v>10440</v>
      </c>
      <c r="AC11" s="8">
        <f>'C завтраками| Bed and breakfast'!AC11*0.9</f>
        <v>11070</v>
      </c>
      <c r="AD11" s="8">
        <f>'C завтраками| Bed and breakfast'!AD11*0.9</f>
        <v>10440</v>
      </c>
      <c r="AE11" s="8">
        <f>'C завтраками| Bed and breakfast'!AE11*0.9</f>
        <v>11070</v>
      </c>
      <c r="AF11" s="8">
        <f>'C завтраками| Bed and breakfast'!AF11*0.9</f>
        <v>11880</v>
      </c>
      <c r="AG11" s="8">
        <f>'C завтраками| Bed and breakfast'!AG11*0.9</f>
        <v>11070</v>
      </c>
      <c r="AH11" s="8">
        <f>'C завтраками| Bed and breakfast'!AH11*0.9</f>
        <v>12330</v>
      </c>
      <c r="AI11" s="8">
        <f>'C завтраками| Bed and breakfast'!AI11*0.9</f>
        <v>13770</v>
      </c>
      <c r="AJ11" s="8">
        <f>'C завтраками| Bed and breakfast'!AJ11*0.9</f>
        <v>12330</v>
      </c>
      <c r="AK11" s="8">
        <f>'C завтраками| Bed and breakfast'!AK11*0.9</f>
        <v>18090</v>
      </c>
      <c r="AL11" s="8">
        <f>'C завтраками| Bed and breakfast'!AL11*0.9</f>
        <v>26550</v>
      </c>
      <c r="AM11" s="8">
        <f>'C завтраками| Bed and breakfast'!AM11*0.9</f>
        <v>28800</v>
      </c>
      <c r="AN11" s="8">
        <f>'C завтраками| Bed and breakfast'!AN11*0.9</f>
        <v>37350</v>
      </c>
      <c r="AO11" s="8">
        <f>'C завтраками| Bed and breakfast'!AO11*0.9</f>
        <v>37350</v>
      </c>
      <c r="AP11" s="8">
        <f>'C завтраками| Bed and breakfast'!AP11*0.9</f>
        <v>40500</v>
      </c>
      <c r="AQ11" s="8">
        <f>'C завтраками| Bed and breakfast'!AQ11*0.9</f>
        <v>31050</v>
      </c>
      <c r="AR11" s="8">
        <f>'C завтраками| Bed and breakfast'!AR11*0.9</f>
        <v>28800</v>
      </c>
      <c r="AS11" s="8">
        <f>'C завтраками| Bed and breakfast'!AS11*0.9</f>
        <v>23310</v>
      </c>
      <c r="AT11" s="8">
        <f>'C завтраками| Bed and breakfast'!AT11*0.9</f>
        <v>21510</v>
      </c>
      <c r="AU11" s="8">
        <f>'C завтраками| Bed and breakfast'!AU11*0.9</f>
        <v>25110</v>
      </c>
      <c r="AV11" s="8">
        <f>'C завтраками| Bed and breakfast'!AV11*0.9</f>
        <v>26910</v>
      </c>
      <c r="AW11" s="8">
        <f>'C завтраками| Bed and breakfast'!AW11*0.9</f>
        <v>26010</v>
      </c>
      <c r="AX11" s="8">
        <f>'C завтраками| Bed and breakfast'!AX11*0.9</f>
        <v>27810</v>
      </c>
      <c r="AY11" s="8">
        <f>'C завтраками| Bed and breakfast'!AY11*0.9</f>
        <v>31410</v>
      </c>
      <c r="AZ11" s="8">
        <f>'C завтраками| Bed and breakfast'!AZ11*0.9</f>
        <v>29610</v>
      </c>
      <c r="BA11" s="8">
        <f>'C завтраками| Bed and breakfast'!BA11*0.9</f>
        <v>26010</v>
      </c>
      <c r="BB11" s="8">
        <f>'C завтраками| Bed and breakfast'!BB11*0.9</f>
        <v>24660</v>
      </c>
      <c r="BC11" s="8">
        <f>'C завтраками| Bed and breakfast'!BC11*0.9</f>
        <v>23310</v>
      </c>
      <c r="BD11" s="8">
        <f>'C завтраками| Bed and breakfast'!BD11*0.9</f>
        <v>24660</v>
      </c>
      <c r="BE11" s="8">
        <f>'C завтраками| Bed and breakfast'!BE11*0.9</f>
        <v>20160</v>
      </c>
      <c r="BF11" s="8">
        <f>'C завтраками| Bed and breakfast'!BF11*0.9</f>
        <v>18810</v>
      </c>
    </row>
    <row r="12" spans="1:58"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s="53" customFormat="1" x14ac:dyDescent="0.2">
      <c r="A13" s="88">
        <f>A7</f>
        <v>1</v>
      </c>
      <c r="B13" s="8">
        <f>'C завтраками| Bed and breakfast'!B13*0.9</f>
        <v>15930</v>
      </c>
      <c r="C13" s="8">
        <f>'C завтраками| Bed and breakfast'!C13*0.9</f>
        <v>12510</v>
      </c>
      <c r="D13" s="8">
        <f>'C завтраками| Bed and breakfast'!D13*0.9</f>
        <v>17010</v>
      </c>
      <c r="E13" s="8">
        <f>'C завтраками| Bed and breakfast'!E13*0.9</f>
        <v>13770</v>
      </c>
      <c r="F13" s="8">
        <f>'C завтраками| Bed and breakfast'!F13*0.9</f>
        <v>17010</v>
      </c>
      <c r="G13" s="8">
        <f>'C завтраками| Bed and breakfast'!G13*0.9</f>
        <v>17910</v>
      </c>
      <c r="H13" s="8">
        <f>'C завтраками| Bed and breakfast'!H13*0.9</f>
        <v>12510</v>
      </c>
      <c r="I13" s="8">
        <f>'C завтраками| Bed and breakfast'!I13*0.9</f>
        <v>12150</v>
      </c>
      <c r="J13" s="8">
        <f>'C завтраками| Bed and breakfast'!J13*0.9</f>
        <v>13410</v>
      </c>
      <c r="K13" s="8">
        <f>'C завтраками| Bed and breakfast'!K13*0.9</f>
        <v>12150</v>
      </c>
      <c r="L13" s="8">
        <f>'C завтраками| Bed and breakfast'!L13*0.9</f>
        <v>12150</v>
      </c>
      <c r="M13" s="8">
        <f>'C завтраками| Bed and breakfast'!M13*0.9</f>
        <v>11070</v>
      </c>
      <c r="N13" s="8">
        <f>'C завтраками| Bed and breakfast'!N13*0.9</f>
        <v>11070</v>
      </c>
      <c r="O13" s="8">
        <f>'C завтраками| Bed and breakfast'!O13*0.9</f>
        <v>11070</v>
      </c>
      <c r="P13" s="8">
        <f>'C завтраками| Bed and breakfast'!P13*0.9</f>
        <v>11070</v>
      </c>
      <c r="Q13" s="8">
        <f>'C завтраками| Bed and breakfast'!Q13*0.9</f>
        <v>12780</v>
      </c>
      <c r="R13" s="8">
        <f>'C завтраками| Bed and breakfast'!R13*0.9</f>
        <v>12150</v>
      </c>
      <c r="S13" s="8">
        <f>'C завтраками| Bed and breakfast'!S13*0.9</f>
        <v>12150</v>
      </c>
      <c r="T13" s="8">
        <f>'C завтраками| Bed and breakfast'!T13*0.9</f>
        <v>12780</v>
      </c>
      <c r="U13" s="8">
        <f>'C завтраками| Bed and breakfast'!U13*0.9</f>
        <v>10440</v>
      </c>
      <c r="V13" s="8">
        <f>'C завтраками| Bed and breakfast'!V13*0.9</f>
        <v>9810</v>
      </c>
      <c r="W13" s="8">
        <f>'C завтраками| Bed and breakfast'!W13*0.9</f>
        <v>10440</v>
      </c>
      <c r="X13" s="8">
        <f>'C завтраками| Bed and breakfast'!X13*0.9</f>
        <v>9810</v>
      </c>
      <c r="Y13" s="8">
        <f>'C завтраками| Bed and breakfast'!Y13*0.9</f>
        <v>10440</v>
      </c>
      <c r="Z13" s="8">
        <f>'C завтраками| Bed and breakfast'!Z13*0.9</f>
        <v>9810</v>
      </c>
      <c r="AA13" s="8">
        <f>'C завтраками| Bed and breakfast'!AA13*0.9</f>
        <v>10440</v>
      </c>
      <c r="AB13" s="8">
        <f>'C завтраками| Bed and breakfast'!AB13*0.9</f>
        <v>9810</v>
      </c>
      <c r="AC13" s="8">
        <f>'C завтраками| Bed and breakfast'!AC13*0.9</f>
        <v>10440</v>
      </c>
      <c r="AD13" s="8">
        <f>'C завтраками| Bed and breakfast'!AD13*0.9</f>
        <v>9810</v>
      </c>
      <c r="AE13" s="8">
        <f>'C завтраками| Bed and breakfast'!AE13*0.9</f>
        <v>10440</v>
      </c>
      <c r="AF13" s="8">
        <f>'C завтраками| Bed and breakfast'!AF13*0.9</f>
        <v>11250</v>
      </c>
      <c r="AG13" s="8">
        <f>'C завтраками| Bed and breakfast'!AG13*0.9</f>
        <v>10440</v>
      </c>
      <c r="AH13" s="8">
        <f>'C завтраками| Bed and breakfast'!AH13*0.9</f>
        <v>11700</v>
      </c>
      <c r="AI13" s="8">
        <f>'C завтраками| Bed and breakfast'!AI13*0.9</f>
        <v>13140</v>
      </c>
      <c r="AJ13" s="8">
        <f>'C завтраками| Bed and breakfast'!AJ13*0.9</f>
        <v>11700</v>
      </c>
      <c r="AK13" s="8">
        <f>'C завтраками| Bed and breakfast'!AK13*0.9</f>
        <v>17460</v>
      </c>
      <c r="AL13" s="8">
        <f>'C завтраками| Bed and breakfast'!AL13*0.9</f>
        <v>25425</v>
      </c>
      <c r="AM13" s="8">
        <f>'C завтраками| Bed and breakfast'!AM13*0.9</f>
        <v>27675</v>
      </c>
      <c r="AN13" s="8">
        <f>'C завтраками| Bed and breakfast'!AN13*0.9</f>
        <v>36225</v>
      </c>
      <c r="AO13" s="8">
        <f>'C завтраками| Bed and breakfast'!AO13*0.9</f>
        <v>36225</v>
      </c>
      <c r="AP13" s="8">
        <f>'C завтраками| Bed and breakfast'!AP13*0.9</f>
        <v>39375</v>
      </c>
      <c r="AQ13" s="8">
        <f>'C завтраками| Bed and breakfast'!AQ13*0.9</f>
        <v>29925</v>
      </c>
      <c r="AR13" s="8">
        <f>'C завтраками| Bed and breakfast'!AR13*0.9</f>
        <v>27675</v>
      </c>
      <c r="AS13" s="8">
        <f>'C завтраками| Bed and breakfast'!AS13*0.9</f>
        <v>22455</v>
      </c>
      <c r="AT13" s="8">
        <f>'C завтраками| Bed and breakfast'!AT13*0.9</f>
        <v>20655</v>
      </c>
      <c r="AU13" s="8">
        <f>'C завтраками| Bed and breakfast'!AU13*0.9</f>
        <v>24255</v>
      </c>
      <c r="AV13" s="8">
        <f>'C завтраками| Bed and breakfast'!AV13*0.9</f>
        <v>26055</v>
      </c>
      <c r="AW13" s="8">
        <f>'C завтраками| Bed and breakfast'!AW13*0.9</f>
        <v>25155</v>
      </c>
      <c r="AX13" s="8">
        <f>'C завтраками| Bed and breakfast'!AX13*0.9</f>
        <v>26955</v>
      </c>
      <c r="AY13" s="8">
        <f>'C завтраками| Bed and breakfast'!AY13*0.9</f>
        <v>30555</v>
      </c>
      <c r="AZ13" s="8">
        <f>'C завтраками| Bed and breakfast'!AZ13*0.9</f>
        <v>28755</v>
      </c>
      <c r="BA13" s="8">
        <f>'C завтраками| Bed and breakfast'!BA13*0.9</f>
        <v>25155</v>
      </c>
      <c r="BB13" s="8">
        <f>'C завтраками| Bed and breakfast'!BB13*0.9</f>
        <v>23805</v>
      </c>
      <c r="BC13" s="8">
        <f>'C завтраками| Bed and breakfast'!BC13*0.9</f>
        <v>22455</v>
      </c>
      <c r="BD13" s="8">
        <f>'C завтраками| Bed and breakfast'!BD13*0.9</f>
        <v>23805</v>
      </c>
      <c r="BE13" s="8">
        <f>'C завтраками| Bed and breakfast'!BE13*0.9</f>
        <v>19305</v>
      </c>
      <c r="BF13" s="8">
        <f>'C завтраками| Bed and breakfast'!BF13*0.9</f>
        <v>17955</v>
      </c>
    </row>
    <row r="14" spans="1:58" s="53" customFormat="1" x14ac:dyDescent="0.2">
      <c r="A14" s="88">
        <f>A8</f>
        <v>2</v>
      </c>
      <c r="B14" s="8">
        <f>'C завтраками| Bed and breakfast'!B14*0.9</f>
        <v>17460</v>
      </c>
      <c r="C14" s="8">
        <f>'C завтраками| Bed and breakfast'!C14*0.9</f>
        <v>14040</v>
      </c>
      <c r="D14" s="8">
        <f>'C завтраками| Bed and breakfast'!D14*0.9</f>
        <v>18540</v>
      </c>
      <c r="E14" s="8">
        <f>'C завтраками| Bed and breakfast'!E14*0.9</f>
        <v>15300</v>
      </c>
      <c r="F14" s="8">
        <f>'C завтраками| Bed and breakfast'!F14*0.9</f>
        <v>18540</v>
      </c>
      <c r="G14" s="8">
        <f>'C завтраками| Bed and breakfast'!G14*0.9</f>
        <v>19440</v>
      </c>
      <c r="H14" s="8">
        <f>'C завтраками| Bed and breakfast'!H14*0.9</f>
        <v>14040</v>
      </c>
      <c r="I14" s="8">
        <f>'C завтраками| Bed and breakfast'!I14*0.9</f>
        <v>13680</v>
      </c>
      <c r="J14" s="8">
        <f>'C завтраками| Bed and breakfast'!J14*0.9</f>
        <v>14940</v>
      </c>
      <c r="K14" s="8">
        <f>'C завтраками| Bed and breakfast'!K14*0.9</f>
        <v>13680</v>
      </c>
      <c r="L14" s="8">
        <f>'C завтраками| Bed and breakfast'!L14*0.9</f>
        <v>13680</v>
      </c>
      <c r="M14" s="8">
        <f>'C завтраками| Bed and breakfast'!M14*0.9</f>
        <v>12600</v>
      </c>
      <c r="N14" s="8">
        <f>'C завтраками| Bed and breakfast'!N14*0.9</f>
        <v>12600</v>
      </c>
      <c r="O14" s="8">
        <f>'C завтраками| Bed and breakfast'!O14*0.9</f>
        <v>12600</v>
      </c>
      <c r="P14" s="8">
        <f>'C завтраками| Bed and breakfast'!P14*0.9</f>
        <v>12600</v>
      </c>
      <c r="Q14" s="8">
        <f>'C завтраками| Bed and breakfast'!Q14*0.9</f>
        <v>14310</v>
      </c>
      <c r="R14" s="8">
        <f>'C завтраками| Bed and breakfast'!R14*0.9</f>
        <v>13680</v>
      </c>
      <c r="S14" s="8">
        <f>'C завтраками| Bed and breakfast'!S14*0.9</f>
        <v>13680</v>
      </c>
      <c r="T14" s="8">
        <f>'C завтраками| Bed and breakfast'!T14*0.9</f>
        <v>14310</v>
      </c>
      <c r="U14" s="8">
        <f>'C завтраками| Bed and breakfast'!U14*0.9</f>
        <v>11970</v>
      </c>
      <c r="V14" s="8">
        <f>'C завтраками| Bed and breakfast'!V14*0.9</f>
        <v>11340</v>
      </c>
      <c r="W14" s="8">
        <f>'C завтраками| Bed and breakfast'!W14*0.9</f>
        <v>11970</v>
      </c>
      <c r="X14" s="8">
        <f>'C завтраками| Bed and breakfast'!X14*0.9</f>
        <v>11340</v>
      </c>
      <c r="Y14" s="8">
        <f>'C завтраками| Bed and breakfast'!Y14*0.9</f>
        <v>11970</v>
      </c>
      <c r="Z14" s="8">
        <f>'C завтраками| Bed and breakfast'!Z14*0.9</f>
        <v>11340</v>
      </c>
      <c r="AA14" s="8">
        <f>'C завтраками| Bed and breakfast'!AA14*0.9</f>
        <v>11970</v>
      </c>
      <c r="AB14" s="8">
        <f>'C завтраками| Bed and breakfast'!AB14*0.9</f>
        <v>11340</v>
      </c>
      <c r="AC14" s="8">
        <f>'C завтраками| Bed and breakfast'!AC14*0.9</f>
        <v>11970</v>
      </c>
      <c r="AD14" s="8">
        <f>'C завтраками| Bed and breakfast'!AD14*0.9</f>
        <v>11340</v>
      </c>
      <c r="AE14" s="8">
        <f>'C завтраками| Bed and breakfast'!AE14*0.9</f>
        <v>11970</v>
      </c>
      <c r="AF14" s="8">
        <f>'C завтраками| Bed and breakfast'!AF14*0.9</f>
        <v>12780</v>
      </c>
      <c r="AG14" s="8">
        <f>'C завтраками| Bed and breakfast'!AG14*0.9</f>
        <v>11970</v>
      </c>
      <c r="AH14" s="8">
        <f>'C завтраками| Bed and breakfast'!AH14*0.9</f>
        <v>13230</v>
      </c>
      <c r="AI14" s="8">
        <f>'C завтраками| Bed and breakfast'!AI14*0.9</f>
        <v>14670</v>
      </c>
      <c r="AJ14" s="8">
        <f>'C завтраками| Bed and breakfast'!AJ14*0.9</f>
        <v>13230</v>
      </c>
      <c r="AK14" s="8">
        <f>'C завтраками| Bed and breakfast'!AK14*0.9</f>
        <v>18990</v>
      </c>
      <c r="AL14" s="8">
        <f>'C завтраками| Bed and breakfast'!AL14*0.9</f>
        <v>27450</v>
      </c>
      <c r="AM14" s="8">
        <f>'C завтраками| Bed and breakfast'!AM14*0.9</f>
        <v>29700</v>
      </c>
      <c r="AN14" s="8">
        <f>'C завтраками| Bed and breakfast'!AN14*0.9</f>
        <v>38250</v>
      </c>
      <c r="AO14" s="8">
        <f>'C завтраками| Bed and breakfast'!AO14*0.9</f>
        <v>38250</v>
      </c>
      <c r="AP14" s="8">
        <f>'C завтраками| Bed and breakfast'!AP14*0.9</f>
        <v>41400</v>
      </c>
      <c r="AQ14" s="8">
        <f>'C завтраками| Bed and breakfast'!AQ14*0.9</f>
        <v>31950</v>
      </c>
      <c r="AR14" s="8">
        <f>'C завтраками| Bed and breakfast'!AR14*0.9</f>
        <v>29700</v>
      </c>
      <c r="AS14" s="8">
        <f>'C завтраками| Bed and breakfast'!AS14*0.9</f>
        <v>24210</v>
      </c>
      <c r="AT14" s="8">
        <f>'C завтраками| Bed and breakfast'!AT14*0.9</f>
        <v>22410</v>
      </c>
      <c r="AU14" s="8">
        <f>'C завтраками| Bed and breakfast'!AU14*0.9</f>
        <v>26010</v>
      </c>
      <c r="AV14" s="8">
        <f>'C завтраками| Bed and breakfast'!AV14*0.9</f>
        <v>27810</v>
      </c>
      <c r="AW14" s="8">
        <f>'C завтраками| Bed and breakfast'!AW14*0.9</f>
        <v>26910</v>
      </c>
      <c r="AX14" s="8">
        <f>'C завтраками| Bed and breakfast'!AX14*0.9</f>
        <v>28710</v>
      </c>
      <c r="AY14" s="8">
        <f>'C завтраками| Bed and breakfast'!AY14*0.9</f>
        <v>32310</v>
      </c>
      <c r="AZ14" s="8">
        <f>'C завтраками| Bed and breakfast'!AZ14*0.9</f>
        <v>30510</v>
      </c>
      <c r="BA14" s="8">
        <f>'C завтраками| Bed and breakfast'!BA14*0.9</f>
        <v>26910</v>
      </c>
      <c r="BB14" s="8">
        <f>'C завтраками| Bed and breakfast'!BB14*0.9</f>
        <v>25560</v>
      </c>
      <c r="BC14" s="8">
        <f>'C завтраками| Bed and breakfast'!BC14*0.9</f>
        <v>24210</v>
      </c>
      <c r="BD14" s="8">
        <f>'C завтраками| Bed and breakfast'!BD14*0.9</f>
        <v>25560</v>
      </c>
      <c r="BE14" s="8">
        <f>'C завтраками| Bed and breakfast'!BE14*0.9</f>
        <v>21060</v>
      </c>
      <c r="BF14" s="8">
        <f>'C завтраками| Bed and breakfast'!BF14*0.9</f>
        <v>19710</v>
      </c>
    </row>
    <row r="15" spans="1:58"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s="53" customFormat="1" x14ac:dyDescent="0.2">
      <c r="A16" s="88">
        <f>A7</f>
        <v>1</v>
      </c>
      <c r="B16" s="8">
        <f>'C завтраками| Bed and breakfast'!B16*0.9</f>
        <v>17460</v>
      </c>
      <c r="C16" s="8">
        <f>'C завтраками| Bed and breakfast'!C16*0.9</f>
        <v>14040</v>
      </c>
      <c r="D16" s="8">
        <f>'C завтраками| Bed and breakfast'!D16*0.9</f>
        <v>18540</v>
      </c>
      <c r="E16" s="8">
        <f>'C завтраками| Bed and breakfast'!E16*0.9</f>
        <v>15300</v>
      </c>
      <c r="F16" s="8">
        <f>'C завтраками| Bed and breakfast'!F16*0.9</f>
        <v>18540</v>
      </c>
      <c r="G16" s="8">
        <f>'C завтраками| Bed and breakfast'!G16*0.9</f>
        <v>19440</v>
      </c>
      <c r="H16" s="8">
        <f>'C завтраками| Bed and breakfast'!H16*0.9</f>
        <v>14040</v>
      </c>
      <c r="I16" s="8">
        <f>'C завтраками| Bed and breakfast'!I16*0.9</f>
        <v>13680</v>
      </c>
      <c r="J16" s="8">
        <f>'C завтраками| Bed and breakfast'!J16*0.9</f>
        <v>14940</v>
      </c>
      <c r="K16" s="8">
        <f>'C завтраками| Bed and breakfast'!K16*0.9</f>
        <v>13680</v>
      </c>
      <c r="L16" s="8">
        <f>'C завтраками| Bed and breakfast'!L16*0.9</f>
        <v>13680</v>
      </c>
      <c r="M16" s="8">
        <f>'C завтраками| Bed and breakfast'!M16*0.9</f>
        <v>12600</v>
      </c>
      <c r="N16" s="8">
        <f>'C завтраками| Bed and breakfast'!N16*0.9</f>
        <v>12600</v>
      </c>
      <c r="O16" s="8">
        <f>'C завтраками| Bed and breakfast'!O16*0.9</f>
        <v>12600</v>
      </c>
      <c r="P16" s="8">
        <f>'C завтраками| Bed and breakfast'!P16*0.9</f>
        <v>12600</v>
      </c>
      <c r="Q16" s="8">
        <f>'C завтраками| Bed and breakfast'!Q16*0.9</f>
        <v>14310</v>
      </c>
      <c r="R16" s="8">
        <f>'C завтраками| Bed and breakfast'!R16*0.9</f>
        <v>13680</v>
      </c>
      <c r="S16" s="8">
        <f>'C завтраками| Bed and breakfast'!S16*0.9</f>
        <v>13680</v>
      </c>
      <c r="T16" s="8">
        <f>'C завтраками| Bed and breakfast'!T16*0.9</f>
        <v>14310</v>
      </c>
      <c r="U16" s="8">
        <f>'C завтраками| Bed and breakfast'!U16*0.9</f>
        <v>11970</v>
      </c>
      <c r="V16" s="8">
        <f>'C завтраками| Bed and breakfast'!V16*0.9</f>
        <v>11340</v>
      </c>
      <c r="W16" s="8">
        <f>'C завтраками| Bed and breakfast'!W16*0.9</f>
        <v>11970</v>
      </c>
      <c r="X16" s="8">
        <f>'C завтраками| Bed and breakfast'!X16*0.9</f>
        <v>11340</v>
      </c>
      <c r="Y16" s="8">
        <f>'C завтраками| Bed and breakfast'!Y16*0.9</f>
        <v>11970</v>
      </c>
      <c r="Z16" s="8">
        <f>'C завтраками| Bed and breakfast'!Z16*0.9</f>
        <v>11340</v>
      </c>
      <c r="AA16" s="8">
        <f>'C завтраками| Bed and breakfast'!AA16*0.9</f>
        <v>11970</v>
      </c>
      <c r="AB16" s="8">
        <f>'C завтраками| Bed and breakfast'!AB16*0.9</f>
        <v>11340</v>
      </c>
      <c r="AC16" s="8">
        <f>'C завтраками| Bed and breakfast'!AC16*0.9</f>
        <v>11970</v>
      </c>
      <c r="AD16" s="8">
        <f>'C завтраками| Bed and breakfast'!AD16*0.9</f>
        <v>11340</v>
      </c>
      <c r="AE16" s="8">
        <f>'C завтраками| Bed and breakfast'!AE16*0.9</f>
        <v>11970</v>
      </c>
      <c r="AF16" s="8">
        <f>'C завтраками| Bed and breakfast'!AF16*0.9</f>
        <v>12780</v>
      </c>
      <c r="AG16" s="8">
        <f>'C завтраками| Bed and breakfast'!AG16*0.9</f>
        <v>11970</v>
      </c>
      <c r="AH16" s="8">
        <f>'C завтраками| Bed and breakfast'!AH16*0.9</f>
        <v>13230</v>
      </c>
      <c r="AI16" s="8">
        <f>'C завтраками| Bed and breakfast'!AI16*0.9</f>
        <v>14670</v>
      </c>
      <c r="AJ16" s="8">
        <f>'C завтраками| Bed and breakfast'!AJ16*0.9</f>
        <v>13230</v>
      </c>
      <c r="AK16" s="8">
        <f>'C завтраками| Bed and breakfast'!AK16*0.9</f>
        <v>18990</v>
      </c>
      <c r="AL16" s="8">
        <f>'C завтраками| Bed and breakfast'!AL16*0.9</f>
        <v>27225</v>
      </c>
      <c r="AM16" s="8">
        <f>'C завтраками| Bed and breakfast'!AM16*0.9</f>
        <v>29475</v>
      </c>
      <c r="AN16" s="8">
        <f>'C завтраками| Bed and breakfast'!AN16*0.9</f>
        <v>38025</v>
      </c>
      <c r="AO16" s="8">
        <f>'C завтраками| Bed and breakfast'!AO16*0.9</f>
        <v>38025</v>
      </c>
      <c r="AP16" s="8">
        <f>'C завтраками| Bed and breakfast'!AP16*0.9</f>
        <v>41175</v>
      </c>
      <c r="AQ16" s="8">
        <f>'C завтраками| Bed and breakfast'!AQ16*0.9</f>
        <v>31725</v>
      </c>
      <c r="AR16" s="8">
        <f>'C завтраками| Bed and breakfast'!AR16*0.9</f>
        <v>29475</v>
      </c>
      <c r="AS16" s="8">
        <f>'C завтраками| Bed and breakfast'!AS16*0.9</f>
        <v>23805</v>
      </c>
      <c r="AT16" s="8">
        <f>'C завтраками| Bed and breakfast'!AT16*0.9</f>
        <v>22005</v>
      </c>
      <c r="AU16" s="8">
        <f>'C завтраками| Bed and breakfast'!AU16*0.9</f>
        <v>25605</v>
      </c>
      <c r="AV16" s="8">
        <f>'C завтраками| Bed and breakfast'!AV16*0.9</f>
        <v>27405</v>
      </c>
      <c r="AW16" s="8">
        <f>'C завтраками| Bed and breakfast'!AW16*0.9</f>
        <v>26685</v>
      </c>
      <c r="AX16" s="8">
        <f>'C завтраками| Bed and breakfast'!AX16*0.9</f>
        <v>28485</v>
      </c>
      <c r="AY16" s="8">
        <f>'C завтраками| Bed and breakfast'!AY16*0.9</f>
        <v>32085</v>
      </c>
      <c r="AZ16" s="8">
        <f>'C завтраками| Bed and breakfast'!AZ16*0.9</f>
        <v>30285</v>
      </c>
      <c r="BA16" s="8">
        <f>'C завтраками| Bed and breakfast'!BA16*0.9</f>
        <v>26685</v>
      </c>
      <c r="BB16" s="8">
        <f>'C завтраками| Bed and breakfast'!BB16*0.9</f>
        <v>25335</v>
      </c>
      <c r="BC16" s="8">
        <f>'C завтраками| Bed and breakfast'!BC16*0.9</f>
        <v>23985</v>
      </c>
      <c r="BD16" s="8">
        <f>'C завтраками| Bed and breakfast'!BD16*0.9</f>
        <v>25335</v>
      </c>
      <c r="BE16" s="8">
        <f>'C завтраками| Bed and breakfast'!BE16*0.9</f>
        <v>20655</v>
      </c>
      <c r="BF16" s="8">
        <f>'C завтраками| Bed and breakfast'!BF16*0.9</f>
        <v>19305</v>
      </c>
    </row>
    <row r="17" spans="1:58" s="53" customFormat="1" x14ac:dyDescent="0.2">
      <c r="A17" s="88">
        <f>A8</f>
        <v>2</v>
      </c>
      <c r="B17" s="8">
        <f>'C завтраками| Bed and breakfast'!B17*0.9</f>
        <v>18990</v>
      </c>
      <c r="C17" s="8">
        <f>'C завтраками| Bed and breakfast'!C17*0.9</f>
        <v>15570</v>
      </c>
      <c r="D17" s="8">
        <f>'C завтраками| Bed and breakfast'!D17*0.9</f>
        <v>20070</v>
      </c>
      <c r="E17" s="8">
        <f>'C завтраками| Bed and breakfast'!E17*0.9</f>
        <v>16830</v>
      </c>
      <c r="F17" s="8">
        <f>'C завтраками| Bed and breakfast'!F17*0.9</f>
        <v>20070</v>
      </c>
      <c r="G17" s="8">
        <f>'C завтраками| Bed and breakfast'!G17*0.9</f>
        <v>20970</v>
      </c>
      <c r="H17" s="8">
        <f>'C завтраками| Bed and breakfast'!H17*0.9</f>
        <v>15570</v>
      </c>
      <c r="I17" s="8">
        <f>'C завтраками| Bed and breakfast'!I17*0.9</f>
        <v>15210</v>
      </c>
      <c r="J17" s="8">
        <f>'C завтраками| Bed and breakfast'!J17*0.9</f>
        <v>16470</v>
      </c>
      <c r="K17" s="8">
        <f>'C завтраками| Bed and breakfast'!K17*0.9</f>
        <v>15210</v>
      </c>
      <c r="L17" s="8">
        <f>'C завтраками| Bed and breakfast'!L17*0.9</f>
        <v>15210</v>
      </c>
      <c r="M17" s="8">
        <f>'C завтраками| Bed and breakfast'!M17*0.9</f>
        <v>14130</v>
      </c>
      <c r="N17" s="8">
        <f>'C завтраками| Bed and breakfast'!N17*0.9</f>
        <v>14130</v>
      </c>
      <c r="O17" s="8">
        <f>'C завтраками| Bed and breakfast'!O17*0.9</f>
        <v>14130</v>
      </c>
      <c r="P17" s="8">
        <f>'C завтраками| Bed and breakfast'!P17*0.9</f>
        <v>14130</v>
      </c>
      <c r="Q17" s="8">
        <f>'C завтраками| Bed and breakfast'!Q17*0.9</f>
        <v>15840</v>
      </c>
      <c r="R17" s="8">
        <f>'C завтраками| Bed and breakfast'!R17*0.9</f>
        <v>15210</v>
      </c>
      <c r="S17" s="8">
        <f>'C завтраками| Bed and breakfast'!S17*0.9</f>
        <v>15210</v>
      </c>
      <c r="T17" s="8">
        <f>'C завтраками| Bed and breakfast'!T17*0.9</f>
        <v>15840</v>
      </c>
      <c r="U17" s="8">
        <f>'C завтраками| Bed and breakfast'!U17*0.9</f>
        <v>13500</v>
      </c>
      <c r="V17" s="8">
        <f>'C завтраками| Bed and breakfast'!V17*0.9</f>
        <v>12870</v>
      </c>
      <c r="W17" s="8">
        <f>'C завтраками| Bed and breakfast'!W17*0.9</f>
        <v>13500</v>
      </c>
      <c r="X17" s="8">
        <f>'C завтраками| Bed and breakfast'!X17*0.9</f>
        <v>12870</v>
      </c>
      <c r="Y17" s="8">
        <f>'C завтраками| Bed and breakfast'!Y17*0.9</f>
        <v>13500</v>
      </c>
      <c r="Z17" s="8">
        <f>'C завтраками| Bed and breakfast'!Z17*0.9</f>
        <v>12870</v>
      </c>
      <c r="AA17" s="8">
        <f>'C завтраками| Bed and breakfast'!AA17*0.9</f>
        <v>13500</v>
      </c>
      <c r="AB17" s="8">
        <f>'C завтраками| Bed and breakfast'!AB17*0.9</f>
        <v>12870</v>
      </c>
      <c r="AC17" s="8">
        <f>'C завтраками| Bed and breakfast'!AC17*0.9</f>
        <v>13500</v>
      </c>
      <c r="AD17" s="8">
        <f>'C завтраками| Bed and breakfast'!AD17*0.9</f>
        <v>12870</v>
      </c>
      <c r="AE17" s="8">
        <f>'C завтраками| Bed and breakfast'!AE17*0.9</f>
        <v>13500</v>
      </c>
      <c r="AF17" s="8">
        <f>'C завтраками| Bed and breakfast'!AF17*0.9</f>
        <v>14310</v>
      </c>
      <c r="AG17" s="8">
        <f>'C завтраками| Bed and breakfast'!AG17*0.9</f>
        <v>13500</v>
      </c>
      <c r="AH17" s="8">
        <f>'C завтраками| Bed and breakfast'!AH17*0.9</f>
        <v>14760</v>
      </c>
      <c r="AI17" s="8">
        <f>'C завтраками| Bed and breakfast'!AI17*0.9</f>
        <v>16200</v>
      </c>
      <c r="AJ17" s="8">
        <f>'C завтраками| Bed and breakfast'!AJ17*0.9</f>
        <v>14760</v>
      </c>
      <c r="AK17" s="8">
        <f>'C завтраками| Bed and breakfast'!AK17*0.9</f>
        <v>20520</v>
      </c>
      <c r="AL17" s="8">
        <f>'C завтраками| Bed and breakfast'!AL17*0.9</f>
        <v>29250</v>
      </c>
      <c r="AM17" s="8">
        <f>'C завтраками| Bed and breakfast'!AM17*0.9</f>
        <v>31500</v>
      </c>
      <c r="AN17" s="8">
        <f>'C завтраками| Bed and breakfast'!AN17*0.9</f>
        <v>40050</v>
      </c>
      <c r="AO17" s="8">
        <f>'C завтраками| Bed and breakfast'!AO17*0.9</f>
        <v>40050</v>
      </c>
      <c r="AP17" s="8">
        <f>'C завтраками| Bed and breakfast'!AP17*0.9</f>
        <v>43200</v>
      </c>
      <c r="AQ17" s="8">
        <f>'C завтраками| Bed and breakfast'!AQ17*0.9</f>
        <v>33750</v>
      </c>
      <c r="AR17" s="8">
        <f>'C завтраками| Bed and breakfast'!AR17*0.9</f>
        <v>31500</v>
      </c>
      <c r="AS17" s="8">
        <f>'C завтраками| Bed and breakfast'!AS17*0.9</f>
        <v>25560</v>
      </c>
      <c r="AT17" s="8">
        <f>'C завтраками| Bed and breakfast'!AT17*0.9</f>
        <v>23760</v>
      </c>
      <c r="AU17" s="8">
        <f>'C завтраками| Bed and breakfast'!AU17*0.9</f>
        <v>27360</v>
      </c>
      <c r="AV17" s="8">
        <f>'C завтраками| Bed and breakfast'!AV17*0.9</f>
        <v>29160</v>
      </c>
      <c r="AW17" s="8">
        <f>'C завтраками| Bed and breakfast'!AW17*0.9</f>
        <v>28440</v>
      </c>
      <c r="AX17" s="8">
        <f>'C завтраками| Bed and breakfast'!AX17*0.9</f>
        <v>30240</v>
      </c>
      <c r="AY17" s="8">
        <f>'C завтраками| Bed and breakfast'!AY17*0.9</f>
        <v>33840</v>
      </c>
      <c r="AZ17" s="8">
        <f>'C завтраками| Bed and breakfast'!AZ17*0.9</f>
        <v>32040</v>
      </c>
      <c r="BA17" s="8">
        <f>'C завтраками| Bed and breakfast'!BA17*0.9</f>
        <v>28440</v>
      </c>
      <c r="BB17" s="8">
        <f>'C завтраками| Bed and breakfast'!BB17*0.9</f>
        <v>27090</v>
      </c>
      <c r="BC17" s="8">
        <f>'C завтраками| Bed and breakfast'!BC17*0.9</f>
        <v>25740</v>
      </c>
      <c r="BD17" s="8">
        <f>'C завтраками| Bed and breakfast'!BD17*0.9</f>
        <v>27090</v>
      </c>
      <c r="BE17" s="8">
        <f>'C завтраками| Bed and breakfast'!BE17*0.9</f>
        <v>22410</v>
      </c>
      <c r="BF17" s="8">
        <f>'C завтраками| Bed and breakfast'!BF17*0.9</f>
        <v>21060</v>
      </c>
    </row>
    <row r="18" spans="1:58"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s="53" customFormat="1" x14ac:dyDescent="0.2">
      <c r="A19" s="88">
        <f>A7</f>
        <v>1</v>
      </c>
      <c r="B19" s="8">
        <f>'C завтраками| Bed and breakfast'!B19*0.9</f>
        <v>35730</v>
      </c>
      <c r="C19" s="8">
        <f>'C завтраками| Bed and breakfast'!C19*0.9</f>
        <v>32310</v>
      </c>
      <c r="D19" s="8">
        <f>'C завтраками| Bed and breakfast'!D19*0.9</f>
        <v>36810</v>
      </c>
      <c r="E19" s="8">
        <f>'C завтраками| Bed and breakfast'!E19*0.9</f>
        <v>33570</v>
      </c>
      <c r="F19" s="8">
        <f>'C завтраками| Bed and breakfast'!F19*0.9</f>
        <v>36810</v>
      </c>
      <c r="G19" s="8">
        <f>'C завтраками| Bed and breakfast'!G19*0.9</f>
        <v>37710</v>
      </c>
      <c r="H19" s="8">
        <f>'C завтраками| Bed and breakfast'!H19*0.9</f>
        <v>32310</v>
      </c>
      <c r="I19" s="8">
        <f>'C завтраками| Bed and breakfast'!I19*0.9</f>
        <v>28350</v>
      </c>
      <c r="J19" s="8">
        <f>'C завтраками| Bed and breakfast'!J19*0.9</f>
        <v>29610</v>
      </c>
      <c r="K19" s="8">
        <f>'C завтраками| Bed and breakfast'!K19*0.9</f>
        <v>28350</v>
      </c>
      <c r="L19" s="8">
        <f>'C завтраками| Bed and breakfast'!L19*0.9</f>
        <v>28350</v>
      </c>
      <c r="M19" s="8">
        <f>'C завтраками| Bed and breakfast'!M19*0.9</f>
        <v>27270</v>
      </c>
      <c r="N19" s="8">
        <f>'C завтраками| Bed and breakfast'!N19*0.9</f>
        <v>27270</v>
      </c>
      <c r="O19" s="8">
        <f>'C завтраками| Bed and breakfast'!O19*0.9</f>
        <v>27270</v>
      </c>
      <c r="P19" s="8">
        <f>'C завтраками| Bed and breakfast'!P19*0.9</f>
        <v>27270</v>
      </c>
      <c r="Q19" s="8">
        <f>'C завтраками| Bed and breakfast'!Q19*0.9</f>
        <v>28980</v>
      </c>
      <c r="R19" s="8">
        <f>'C завтраками| Bed and breakfast'!R19*0.9</f>
        <v>28350</v>
      </c>
      <c r="S19" s="8">
        <f>'C завтраками| Bed and breakfast'!S19*0.9</f>
        <v>28350</v>
      </c>
      <c r="T19" s="8">
        <f>'C завтраками| Bed and breakfast'!T19*0.9</f>
        <v>28980</v>
      </c>
      <c r="U19" s="8">
        <f>'C завтраками| Bed and breakfast'!U19*0.9</f>
        <v>26640</v>
      </c>
      <c r="V19" s="8">
        <f>'C завтраками| Bed and breakfast'!V19*0.9</f>
        <v>26010</v>
      </c>
      <c r="W19" s="8">
        <f>'C завтраками| Bed and breakfast'!W19*0.9</f>
        <v>26640</v>
      </c>
      <c r="X19" s="8">
        <f>'C завтраками| Bed and breakfast'!X19*0.9</f>
        <v>26010</v>
      </c>
      <c r="Y19" s="8">
        <f>'C завтраками| Bed and breakfast'!Y19*0.9</f>
        <v>26640</v>
      </c>
      <c r="Z19" s="8">
        <f>'C завтраками| Bed and breakfast'!Z19*0.9</f>
        <v>26010</v>
      </c>
      <c r="AA19" s="8">
        <f>'C завтраками| Bed and breakfast'!AA19*0.9</f>
        <v>26640</v>
      </c>
      <c r="AB19" s="8">
        <f>'C завтраками| Bed and breakfast'!AB19*0.9</f>
        <v>26010</v>
      </c>
      <c r="AC19" s="8">
        <f>'C завтраками| Bed and breakfast'!AC19*0.9</f>
        <v>26640</v>
      </c>
      <c r="AD19" s="8">
        <f>'C завтраками| Bed and breakfast'!AD19*0.9</f>
        <v>26010</v>
      </c>
      <c r="AE19" s="8">
        <f>'C завтраками| Bed and breakfast'!AE19*0.9</f>
        <v>31140</v>
      </c>
      <c r="AF19" s="8">
        <f>'C завтраками| Bed and breakfast'!AF19*0.9</f>
        <v>31950</v>
      </c>
      <c r="AG19" s="8">
        <f>'C завтраками| Bed and breakfast'!AG19*0.9</f>
        <v>31140</v>
      </c>
      <c r="AH19" s="8">
        <f>'C завтраками| Bed and breakfast'!AH19*0.9</f>
        <v>32400</v>
      </c>
      <c r="AI19" s="8">
        <f>'C завтраками| Bed and breakfast'!AI19*0.9</f>
        <v>33840</v>
      </c>
      <c r="AJ19" s="8">
        <f>'C завтраками| Bed and breakfast'!AJ19*0.9</f>
        <v>32400</v>
      </c>
      <c r="AK19" s="8">
        <f>'C завтраками| Bed and breakfast'!AK19*0.9</f>
        <v>38160</v>
      </c>
      <c r="AL19" s="8">
        <f>'C завтраками| Bed and breakfast'!AL19*0.9</f>
        <v>45225</v>
      </c>
      <c r="AM19" s="8">
        <f>'C завтраками| Bed and breakfast'!AM19*0.9</f>
        <v>47475</v>
      </c>
      <c r="AN19" s="8">
        <f>'C завтраками| Bed and breakfast'!AN19*0.9</f>
        <v>56025</v>
      </c>
      <c r="AO19" s="8">
        <f>'C завтраками| Bed and breakfast'!AO19*0.9</f>
        <v>56025</v>
      </c>
      <c r="AP19" s="8">
        <f>'C завтраками| Bed and breakfast'!AP19*0.9</f>
        <v>59175</v>
      </c>
      <c r="AQ19" s="8">
        <f>'C завтраками| Bed and breakfast'!AQ19*0.9</f>
        <v>49725</v>
      </c>
      <c r="AR19" s="8">
        <f>'C завтраками| Bed and breakfast'!AR19*0.9</f>
        <v>47475</v>
      </c>
      <c r="AS19" s="8">
        <f>'C завтраками| Bed and breakfast'!AS19*0.9</f>
        <v>37755</v>
      </c>
      <c r="AT19" s="8">
        <f>'C завтраками| Bed and breakfast'!AT19*0.9</f>
        <v>35955</v>
      </c>
      <c r="AU19" s="8">
        <f>'C завтраками| Bed and breakfast'!AU19*0.9</f>
        <v>39555</v>
      </c>
      <c r="AV19" s="8">
        <f>'C завтраками| Bed and breakfast'!AV19*0.9</f>
        <v>41355</v>
      </c>
      <c r="AW19" s="8">
        <f>'C завтраками| Bed and breakfast'!AW19*0.9</f>
        <v>44955</v>
      </c>
      <c r="AX19" s="8">
        <f>'C завтраками| Bed and breakfast'!AX19*0.9</f>
        <v>46755</v>
      </c>
      <c r="AY19" s="8">
        <f>'C завтраками| Bed and breakfast'!AY19*0.9</f>
        <v>50355</v>
      </c>
      <c r="AZ19" s="8">
        <f>'C завтраками| Bed and breakfast'!AZ19*0.9</f>
        <v>48555</v>
      </c>
      <c r="BA19" s="8">
        <f>'C завтраками| Bed and breakfast'!BA19*0.9</f>
        <v>44955</v>
      </c>
      <c r="BB19" s="8">
        <f>'C завтраками| Bed and breakfast'!BB19*0.9</f>
        <v>43605</v>
      </c>
      <c r="BC19" s="8">
        <f>'C завтраками| Bed and breakfast'!BC19*0.9</f>
        <v>42255</v>
      </c>
      <c r="BD19" s="8">
        <f>'C завтраками| Bed and breakfast'!BD19*0.9</f>
        <v>43605</v>
      </c>
      <c r="BE19" s="8">
        <f>'C завтраками| Bed and breakfast'!BE19*0.9</f>
        <v>34605</v>
      </c>
      <c r="BF19" s="8">
        <f>'C завтраками| Bed and breakfast'!BF19*0.9</f>
        <v>33255</v>
      </c>
    </row>
    <row r="20" spans="1:58" s="53" customFormat="1" x14ac:dyDescent="0.2">
      <c r="A20" s="88">
        <f>A8</f>
        <v>2</v>
      </c>
      <c r="B20" s="8">
        <f>'C завтраками| Bed and breakfast'!B20*0.9</f>
        <v>37260</v>
      </c>
      <c r="C20" s="8">
        <f>'C завтраками| Bed and breakfast'!C20*0.9</f>
        <v>33840</v>
      </c>
      <c r="D20" s="8">
        <f>'C завтраками| Bed and breakfast'!D20*0.9</f>
        <v>38340</v>
      </c>
      <c r="E20" s="8">
        <f>'C завтраками| Bed and breakfast'!E20*0.9</f>
        <v>35100</v>
      </c>
      <c r="F20" s="8">
        <f>'C завтраками| Bed and breakfast'!F20*0.9</f>
        <v>38340</v>
      </c>
      <c r="G20" s="8">
        <f>'C завтраками| Bed and breakfast'!G20*0.9</f>
        <v>39240</v>
      </c>
      <c r="H20" s="8">
        <f>'C завтраками| Bed and breakfast'!H20*0.9</f>
        <v>33840</v>
      </c>
      <c r="I20" s="8">
        <f>'C завтраками| Bed and breakfast'!I20*0.9</f>
        <v>29880</v>
      </c>
      <c r="J20" s="8">
        <f>'C завтраками| Bed and breakfast'!J20*0.9</f>
        <v>31140</v>
      </c>
      <c r="K20" s="8">
        <f>'C завтраками| Bed and breakfast'!K20*0.9</f>
        <v>29880</v>
      </c>
      <c r="L20" s="8">
        <f>'C завтраками| Bed and breakfast'!L20*0.9</f>
        <v>29880</v>
      </c>
      <c r="M20" s="8">
        <f>'C завтраками| Bed and breakfast'!M20*0.9</f>
        <v>28800</v>
      </c>
      <c r="N20" s="8">
        <f>'C завтраками| Bed and breakfast'!N20*0.9</f>
        <v>28800</v>
      </c>
      <c r="O20" s="8">
        <f>'C завтраками| Bed and breakfast'!O20*0.9</f>
        <v>28800</v>
      </c>
      <c r="P20" s="8">
        <f>'C завтраками| Bed and breakfast'!P20*0.9</f>
        <v>28800</v>
      </c>
      <c r="Q20" s="8">
        <f>'C завтраками| Bed and breakfast'!Q20*0.9</f>
        <v>30510</v>
      </c>
      <c r="R20" s="8">
        <f>'C завтраками| Bed and breakfast'!R20*0.9</f>
        <v>29880</v>
      </c>
      <c r="S20" s="8">
        <f>'C завтраками| Bed and breakfast'!S20*0.9</f>
        <v>29880</v>
      </c>
      <c r="T20" s="8">
        <f>'C завтраками| Bed and breakfast'!T20*0.9</f>
        <v>30510</v>
      </c>
      <c r="U20" s="8">
        <f>'C завтраками| Bed and breakfast'!U20*0.9</f>
        <v>28170</v>
      </c>
      <c r="V20" s="8">
        <f>'C завтраками| Bed and breakfast'!V20*0.9</f>
        <v>27540</v>
      </c>
      <c r="W20" s="8">
        <f>'C завтраками| Bed and breakfast'!W20*0.9</f>
        <v>28170</v>
      </c>
      <c r="X20" s="8">
        <f>'C завтраками| Bed and breakfast'!X20*0.9</f>
        <v>27540</v>
      </c>
      <c r="Y20" s="8">
        <f>'C завтраками| Bed and breakfast'!Y20*0.9</f>
        <v>28170</v>
      </c>
      <c r="Z20" s="8">
        <f>'C завтраками| Bed and breakfast'!Z20*0.9</f>
        <v>27540</v>
      </c>
      <c r="AA20" s="8">
        <f>'C завтраками| Bed and breakfast'!AA20*0.9</f>
        <v>28170</v>
      </c>
      <c r="AB20" s="8">
        <f>'C завтраками| Bed and breakfast'!AB20*0.9</f>
        <v>27540</v>
      </c>
      <c r="AC20" s="8">
        <f>'C завтраками| Bed and breakfast'!AC20*0.9</f>
        <v>28170</v>
      </c>
      <c r="AD20" s="8">
        <f>'C завтраками| Bed and breakfast'!AD20*0.9</f>
        <v>27540</v>
      </c>
      <c r="AE20" s="8">
        <f>'C завтраками| Bed and breakfast'!AE20*0.9</f>
        <v>32670</v>
      </c>
      <c r="AF20" s="8">
        <f>'C завтраками| Bed and breakfast'!AF20*0.9</f>
        <v>33480</v>
      </c>
      <c r="AG20" s="8">
        <f>'C завтраками| Bed and breakfast'!AG20*0.9</f>
        <v>32670</v>
      </c>
      <c r="AH20" s="8">
        <f>'C завтраками| Bed and breakfast'!AH20*0.9</f>
        <v>33930</v>
      </c>
      <c r="AI20" s="8">
        <f>'C завтраками| Bed and breakfast'!AI20*0.9</f>
        <v>35370</v>
      </c>
      <c r="AJ20" s="8">
        <f>'C завтраками| Bed and breakfast'!AJ20*0.9</f>
        <v>33930</v>
      </c>
      <c r="AK20" s="8">
        <f>'C завтраками| Bed and breakfast'!AK20*0.9</f>
        <v>39690</v>
      </c>
      <c r="AL20" s="8">
        <f>'C завтраками| Bed and breakfast'!AL20*0.9</f>
        <v>47250</v>
      </c>
      <c r="AM20" s="8">
        <f>'C завтраками| Bed and breakfast'!AM20*0.9</f>
        <v>49500</v>
      </c>
      <c r="AN20" s="8">
        <f>'C завтраками| Bed and breakfast'!AN20*0.9</f>
        <v>58050</v>
      </c>
      <c r="AO20" s="8">
        <f>'C завтраками| Bed and breakfast'!AO20*0.9</f>
        <v>58050</v>
      </c>
      <c r="AP20" s="8">
        <f>'C завтраками| Bed and breakfast'!AP20*0.9</f>
        <v>61200</v>
      </c>
      <c r="AQ20" s="8">
        <f>'C завтраками| Bed and breakfast'!AQ20*0.9</f>
        <v>51750</v>
      </c>
      <c r="AR20" s="8">
        <f>'C завтраками| Bed and breakfast'!AR20*0.9</f>
        <v>49500</v>
      </c>
      <c r="AS20" s="8">
        <f>'C завтраками| Bed and breakfast'!AS20*0.9</f>
        <v>39510</v>
      </c>
      <c r="AT20" s="8">
        <f>'C завтраками| Bed and breakfast'!AT20*0.9</f>
        <v>37710</v>
      </c>
      <c r="AU20" s="8">
        <f>'C завтраками| Bed and breakfast'!AU20*0.9</f>
        <v>41310</v>
      </c>
      <c r="AV20" s="8">
        <f>'C завтраками| Bed and breakfast'!AV20*0.9</f>
        <v>43110</v>
      </c>
      <c r="AW20" s="8">
        <f>'C завтраками| Bed and breakfast'!AW20*0.9</f>
        <v>46710</v>
      </c>
      <c r="AX20" s="8">
        <f>'C завтраками| Bed and breakfast'!AX20*0.9</f>
        <v>48510</v>
      </c>
      <c r="AY20" s="8">
        <f>'C завтраками| Bed and breakfast'!AY20*0.9</f>
        <v>52110</v>
      </c>
      <c r="AZ20" s="8">
        <f>'C завтраками| Bed and breakfast'!AZ20*0.9</f>
        <v>50310</v>
      </c>
      <c r="BA20" s="8">
        <f>'C завтраками| Bed and breakfast'!BA20*0.9</f>
        <v>46710</v>
      </c>
      <c r="BB20" s="8">
        <f>'C завтраками| Bed and breakfast'!BB20*0.9</f>
        <v>45360</v>
      </c>
      <c r="BC20" s="8">
        <f>'C завтраками| Bed and breakfast'!BC20*0.9</f>
        <v>44010</v>
      </c>
      <c r="BD20" s="8">
        <f>'C завтраками| Bed and breakfast'!BD20*0.9</f>
        <v>45360</v>
      </c>
      <c r="BE20" s="8">
        <f>'C завтраками| Bed and breakfast'!BE20*0.9</f>
        <v>36360</v>
      </c>
      <c r="BF20" s="8">
        <f>'C завтраками| Bed and breakfast'!BF20*0.9</f>
        <v>35010</v>
      </c>
    </row>
    <row r="21" spans="1:58"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s="53" customFormat="1" x14ac:dyDescent="0.2">
      <c r="A22" s="88" t="s">
        <v>88</v>
      </c>
      <c r="B22" s="8">
        <f>'C завтраками| Bed and breakfast'!B22*0.9</f>
        <v>55260</v>
      </c>
      <c r="C22" s="8">
        <f>'C завтраками| Bed and breakfast'!C22*0.9</f>
        <v>51840</v>
      </c>
      <c r="D22" s="8">
        <f>'C завтраками| Bed and breakfast'!D22*0.9</f>
        <v>56340</v>
      </c>
      <c r="E22" s="8">
        <f>'C завтраками| Bed and breakfast'!E22*0.9</f>
        <v>53100</v>
      </c>
      <c r="F22" s="8">
        <f>'C завтраками| Bed and breakfast'!F22*0.9</f>
        <v>56340</v>
      </c>
      <c r="G22" s="8">
        <f>'C завтраками| Bed and breakfast'!G22*0.9</f>
        <v>57240</v>
      </c>
      <c r="H22" s="8">
        <f>'C завтраками| Bed and breakfast'!H22*0.9</f>
        <v>51840</v>
      </c>
      <c r="I22" s="8">
        <f>'C завтраками| Bed and breakfast'!I22*0.9</f>
        <v>52380</v>
      </c>
      <c r="J22" s="8">
        <f>'C завтраками| Bed and breakfast'!J22*0.9</f>
        <v>53640</v>
      </c>
      <c r="K22" s="8">
        <f>'C завтраками| Bed and breakfast'!K22*0.9</f>
        <v>52380</v>
      </c>
      <c r="L22" s="8">
        <f>'C завтраками| Bed and breakfast'!L22*0.9</f>
        <v>52380</v>
      </c>
      <c r="M22" s="8">
        <f>'C завтраками| Bed and breakfast'!M22*0.9</f>
        <v>51300</v>
      </c>
      <c r="N22" s="8">
        <f>'C завтраками| Bed and breakfast'!N22*0.9</f>
        <v>51300</v>
      </c>
      <c r="O22" s="8">
        <f>'C завтраками| Bed and breakfast'!O22*0.9</f>
        <v>51300</v>
      </c>
      <c r="P22" s="8">
        <f>'C завтраками| Bed and breakfast'!P22*0.9</f>
        <v>51300</v>
      </c>
      <c r="Q22" s="8">
        <f>'C завтраками| Bed and breakfast'!Q22*0.9</f>
        <v>53010</v>
      </c>
      <c r="R22" s="8">
        <f>'C завтраками| Bed and breakfast'!R22*0.9</f>
        <v>52380</v>
      </c>
      <c r="S22" s="8">
        <f>'C завтраками| Bed and breakfast'!S22*0.9</f>
        <v>52380</v>
      </c>
      <c r="T22" s="8">
        <f>'C завтраками| Bed and breakfast'!T22*0.9</f>
        <v>53010</v>
      </c>
      <c r="U22" s="8">
        <f>'C завтраками| Bed and breakfast'!U22*0.9</f>
        <v>50670</v>
      </c>
      <c r="V22" s="8">
        <f>'C завтраками| Bed and breakfast'!V22*0.9</f>
        <v>50040</v>
      </c>
      <c r="W22" s="8">
        <f>'C завтраками| Bed and breakfast'!W22*0.9</f>
        <v>50670</v>
      </c>
      <c r="X22" s="8">
        <f>'C завтраками| Bed and breakfast'!X22*0.9</f>
        <v>50040</v>
      </c>
      <c r="Y22" s="8">
        <f>'C завтраками| Bed and breakfast'!Y22*0.9</f>
        <v>50670</v>
      </c>
      <c r="Z22" s="8">
        <f>'C завтраками| Bed and breakfast'!Z22*0.9</f>
        <v>50040</v>
      </c>
      <c r="AA22" s="8">
        <f>'C завтраками| Bed and breakfast'!AA22*0.9</f>
        <v>50670</v>
      </c>
      <c r="AB22" s="8">
        <f>'C завтраками| Bed and breakfast'!AB22*0.9</f>
        <v>50040</v>
      </c>
      <c r="AC22" s="8">
        <f>'C завтраками| Bed and breakfast'!AC22*0.9</f>
        <v>50670</v>
      </c>
      <c r="AD22" s="8">
        <f>'C завтраками| Bed and breakfast'!AD22*0.9</f>
        <v>50040</v>
      </c>
      <c r="AE22" s="8">
        <f>'C завтраками| Bed and breakfast'!AE22*0.9</f>
        <v>59670</v>
      </c>
      <c r="AF22" s="8">
        <f>'C завтраками| Bed and breakfast'!AF22*0.9</f>
        <v>60480</v>
      </c>
      <c r="AG22" s="8">
        <f>'C завтраками| Bed and breakfast'!AG22*0.9</f>
        <v>59670</v>
      </c>
      <c r="AH22" s="8">
        <f>'C завтраками| Bed and breakfast'!AH22*0.9</f>
        <v>60930</v>
      </c>
      <c r="AI22" s="8">
        <f>'C завтраками| Bed and breakfast'!AI22*0.9</f>
        <v>62370</v>
      </c>
      <c r="AJ22" s="8">
        <f>'C завтраками| Bed and breakfast'!AJ22*0.9</f>
        <v>60930</v>
      </c>
      <c r="AK22" s="8">
        <f>'C завтраками| Bed and breakfast'!AK22*0.9</f>
        <v>66690</v>
      </c>
      <c r="AL22" s="8">
        <f>'C завтраками| Bed and breakfast'!AL22*0.9</f>
        <v>96750</v>
      </c>
      <c r="AM22" s="8">
        <f>'C завтраками| Bed and breakfast'!AM22*0.9</f>
        <v>99000</v>
      </c>
      <c r="AN22" s="8">
        <f>'C завтраками| Bed and breakfast'!AN22*0.9</f>
        <v>107550</v>
      </c>
      <c r="AO22" s="8">
        <f>'C завтраками| Bed and breakfast'!AO22*0.9</f>
        <v>107550</v>
      </c>
      <c r="AP22" s="8">
        <f>'C завтраками| Bed and breakfast'!AP22*0.9</f>
        <v>110700</v>
      </c>
      <c r="AQ22" s="8">
        <f>'C завтраками| Bed and breakfast'!AQ22*0.9</f>
        <v>101250</v>
      </c>
      <c r="AR22" s="8">
        <f>'C завтраками| Bed and breakfast'!AR22*0.9</f>
        <v>99000</v>
      </c>
      <c r="AS22" s="8">
        <f>'C завтраками| Bed and breakfast'!AS22*0.9</f>
        <v>71010</v>
      </c>
      <c r="AT22" s="8">
        <f>'C завтраками| Bed and breakfast'!AT22*0.9</f>
        <v>69210</v>
      </c>
      <c r="AU22" s="8">
        <f>'C завтраками| Bed and breakfast'!AU22*0.9</f>
        <v>72810</v>
      </c>
      <c r="AV22" s="8">
        <f>'C завтраками| Bed and breakfast'!AV22*0.9</f>
        <v>74610</v>
      </c>
      <c r="AW22" s="8">
        <f>'C завтраками| Bed and breakfast'!AW22*0.9</f>
        <v>82710</v>
      </c>
      <c r="AX22" s="8">
        <f>'C завтраками| Bed and breakfast'!AX22*0.9</f>
        <v>84510</v>
      </c>
      <c r="AY22" s="8">
        <f>'C завтраками| Bed and breakfast'!AY22*0.9</f>
        <v>88110</v>
      </c>
      <c r="AZ22" s="8">
        <f>'C завтраками| Bed and breakfast'!AZ22*0.9</f>
        <v>86310</v>
      </c>
      <c r="BA22" s="8">
        <f>'C завтраками| Bed and breakfast'!BA22*0.9</f>
        <v>82710</v>
      </c>
      <c r="BB22" s="8">
        <f>'C завтраками| Bed and breakfast'!BB22*0.9</f>
        <v>81360</v>
      </c>
      <c r="BC22" s="8">
        <f>'C завтраками| Bed and breakfast'!BC22*0.9</f>
        <v>80010</v>
      </c>
      <c r="BD22" s="8">
        <f>'C завтраками| Bed and breakfast'!BD22*0.9</f>
        <v>81360</v>
      </c>
      <c r="BE22" s="8">
        <f>'C завтраками| Bed and breakfast'!BE22*0.9</f>
        <v>67860</v>
      </c>
      <c r="BF22" s="8">
        <f>'C завтраками| Bed and breakfast'!BF22*0.9</f>
        <v>66510</v>
      </c>
    </row>
    <row r="23" spans="1:58" s="53" customFormat="1" x14ac:dyDescent="0.2">
      <c r="A23" s="89"/>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x14ac:dyDescent="0.2">
      <c r="A24" s="111" t="s">
        <v>100</v>
      </c>
      <c r="B24" s="189">
        <f t="shared" ref="B24" si="0">B4</f>
        <v>45910</v>
      </c>
      <c r="C24" s="189">
        <f t="shared" ref="C24:BF24" si="1">C4</f>
        <v>45914</v>
      </c>
      <c r="D24" s="189">
        <f t="shared" si="1"/>
        <v>45916</v>
      </c>
      <c r="E24" s="189">
        <f t="shared" si="1"/>
        <v>45919</v>
      </c>
      <c r="F24" s="189">
        <f t="shared" si="1"/>
        <v>45922</v>
      </c>
      <c r="G24" s="189">
        <f t="shared" si="1"/>
        <v>45924</v>
      </c>
      <c r="H24" s="189">
        <f t="shared" si="1"/>
        <v>45926</v>
      </c>
      <c r="I24" s="189">
        <f t="shared" si="1"/>
        <v>45931</v>
      </c>
      <c r="J24" s="189">
        <f t="shared" si="1"/>
        <v>45933</v>
      </c>
      <c r="K24" s="189">
        <f t="shared" si="1"/>
        <v>45938</v>
      </c>
      <c r="L24" s="189">
        <f t="shared" si="1"/>
        <v>45940</v>
      </c>
      <c r="M24" s="189">
        <f t="shared" si="1"/>
        <v>45942</v>
      </c>
      <c r="N24" s="189">
        <f t="shared" si="1"/>
        <v>45947</v>
      </c>
      <c r="O24" s="189">
        <f t="shared" si="1"/>
        <v>45949</v>
      </c>
      <c r="P24" s="189">
        <f t="shared" si="1"/>
        <v>45953</v>
      </c>
      <c r="Q24" s="189">
        <f t="shared" si="1"/>
        <v>45954</v>
      </c>
      <c r="R24" s="189">
        <f t="shared" si="1"/>
        <v>45958</v>
      </c>
      <c r="S24" s="189">
        <f t="shared" si="1"/>
        <v>45959</v>
      </c>
      <c r="T24" s="189">
        <f t="shared" si="1"/>
        <v>45961</v>
      </c>
      <c r="U24" s="189">
        <f t="shared" si="1"/>
        <v>45965</v>
      </c>
      <c r="V24" s="189">
        <f t="shared" si="1"/>
        <v>45966</v>
      </c>
      <c r="W24" s="189">
        <f t="shared" si="1"/>
        <v>45968</v>
      </c>
      <c r="X24" s="189">
        <f t="shared" si="1"/>
        <v>45970</v>
      </c>
      <c r="Y24" s="189">
        <f t="shared" si="1"/>
        <v>45975</v>
      </c>
      <c r="Z24" s="189">
        <f t="shared" si="1"/>
        <v>45977</v>
      </c>
      <c r="AA24" s="189">
        <f t="shared" si="1"/>
        <v>45982</v>
      </c>
      <c r="AB24" s="189">
        <f t="shared" si="1"/>
        <v>45984</v>
      </c>
      <c r="AC24" s="189">
        <f t="shared" si="1"/>
        <v>45989</v>
      </c>
      <c r="AD24" s="189">
        <f t="shared" si="1"/>
        <v>45991</v>
      </c>
      <c r="AE24" s="189">
        <f t="shared" si="1"/>
        <v>45992</v>
      </c>
      <c r="AF24" s="189">
        <f t="shared" si="1"/>
        <v>45998</v>
      </c>
      <c r="AG24" s="189">
        <f t="shared" si="1"/>
        <v>46000</v>
      </c>
      <c r="AH24" s="189">
        <f t="shared" si="1"/>
        <v>46003</v>
      </c>
      <c r="AI24" s="189">
        <f t="shared" si="1"/>
        <v>46010</v>
      </c>
      <c r="AJ24" s="189">
        <f t="shared" si="1"/>
        <v>46012</v>
      </c>
      <c r="AK24" s="189">
        <f t="shared" si="1"/>
        <v>46017</v>
      </c>
      <c r="AL24" s="189">
        <f t="shared" si="1"/>
        <v>46020</v>
      </c>
      <c r="AM24" s="189">
        <f t="shared" si="1"/>
        <v>46021</v>
      </c>
      <c r="AN24" s="189">
        <f t="shared" si="1"/>
        <v>46022</v>
      </c>
      <c r="AO24" s="189">
        <f t="shared" si="1"/>
        <v>46023</v>
      </c>
      <c r="AP24" s="189">
        <f t="shared" si="1"/>
        <v>46024</v>
      </c>
      <c r="AQ24" s="189">
        <f t="shared" si="1"/>
        <v>46029</v>
      </c>
      <c r="AR24" s="189">
        <f t="shared" si="1"/>
        <v>46030</v>
      </c>
      <c r="AS24" s="189">
        <f t="shared" si="1"/>
        <v>46031</v>
      </c>
      <c r="AT24" s="189">
        <f t="shared" si="1"/>
        <v>46033</v>
      </c>
      <c r="AU24" s="189">
        <f t="shared" si="1"/>
        <v>46045</v>
      </c>
      <c r="AV24" s="189">
        <f t="shared" si="1"/>
        <v>46052</v>
      </c>
      <c r="AW24" s="189">
        <f t="shared" si="1"/>
        <v>46054</v>
      </c>
      <c r="AX24" s="189">
        <f t="shared" si="1"/>
        <v>46066</v>
      </c>
      <c r="AY24" s="189">
        <f t="shared" si="1"/>
        <v>46073</v>
      </c>
      <c r="AZ24" s="189">
        <f t="shared" si="1"/>
        <v>46076</v>
      </c>
      <c r="BA24" s="189">
        <f t="shared" si="1"/>
        <v>46077</v>
      </c>
      <c r="BB24" s="189">
        <f t="shared" si="1"/>
        <v>46082</v>
      </c>
      <c r="BC24" s="189">
        <f t="shared" si="1"/>
        <v>46085</v>
      </c>
      <c r="BD24" s="189">
        <f t="shared" si="1"/>
        <v>46087</v>
      </c>
      <c r="BE24" s="189">
        <f t="shared" si="1"/>
        <v>46090</v>
      </c>
      <c r="BF24" s="189">
        <f t="shared" si="1"/>
        <v>46105</v>
      </c>
    </row>
    <row r="25" spans="1:58" ht="20.25" customHeight="1" x14ac:dyDescent="0.2">
      <c r="A25" s="90" t="s">
        <v>64</v>
      </c>
      <c r="B25" s="189">
        <f t="shared" ref="B25" si="2">B5</f>
        <v>45913</v>
      </c>
      <c r="C25" s="189">
        <f t="shared" ref="C25:BF25" si="3">C5</f>
        <v>45915</v>
      </c>
      <c r="D25" s="189">
        <f t="shared" si="3"/>
        <v>45918</v>
      </c>
      <c r="E25" s="189">
        <f t="shared" si="3"/>
        <v>45921</v>
      </c>
      <c r="F25" s="189">
        <f t="shared" si="3"/>
        <v>45923</v>
      </c>
      <c r="G25" s="189">
        <f t="shared" si="3"/>
        <v>45925</v>
      </c>
      <c r="H25" s="189">
        <f t="shared" si="3"/>
        <v>45930</v>
      </c>
      <c r="I25" s="189">
        <f t="shared" si="3"/>
        <v>45932</v>
      </c>
      <c r="J25" s="189">
        <f t="shared" si="3"/>
        <v>45937</v>
      </c>
      <c r="K25" s="189">
        <f t="shared" si="3"/>
        <v>45939</v>
      </c>
      <c r="L25" s="189">
        <f t="shared" si="3"/>
        <v>45941</v>
      </c>
      <c r="M25" s="189">
        <f t="shared" si="3"/>
        <v>45946</v>
      </c>
      <c r="N25" s="189">
        <f t="shared" si="3"/>
        <v>45948</v>
      </c>
      <c r="O25" s="189">
        <f t="shared" si="3"/>
        <v>45952</v>
      </c>
      <c r="P25" s="189">
        <f t="shared" si="3"/>
        <v>45953</v>
      </c>
      <c r="Q25" s="189">
        <f t="shared" si="3"/>
        <v>45957</v>
      </c>
      <c r="R25" s="189">
        <f t="shared" si="3"/>
        <v>45958</v>
      </c>
      <c r="S25" s="189">
        <f t="shared" si="3"/>
        <v>45960</v>
      </c>
      <c r="T25" s="189">
        <f t="shared" si="3"/>
        <v>45963</v>
      </c>
      <c r="U25" s="189">
        <f t="shared" si="3"/>
        <v>45965</v>
      </c>
      <c r="V25" s="189">
        <f t="shared" si="3"/>
        <v>45967</v>
      </c>
      <c r="W25" s="189">
        <f t="shared" si="3"/>
        <v>45969</v>
      </c>
      <c r="X25" s="189">
        <f t="shared" si="3"/>
        <v>45974</v>
      </c>
      <c r="Y25" s="189">
        <f t="shared" si="3"/>
        <v>45976</v>
      </c>
      <c r="Z25" s="189">
        <f t="shared" si="3"/>
        <v>45981</v>
      </c>
      <c r="AA25" s="189">
        <f t="shared" si="3"/>
        <v>45983</v>
      </c>
      <c r="AB25" s="189">
        <f t="shared" si="3"/>
        <v>45988</v>
      </c>
      <c r="AC25" s="189">
        <f t="shared" si="3"/>
        <v>45990</v>
      </c>
      <c r="AD25" s="189">
        <f t="shared" si="3"/>
        <v>45991</v>
      </c>
      <c r="AE25" s="189">
        <f t="shared" si="3"/>
        <v>45997</v>
      </c>
      <c r="AF25" s="189">
        <f t="shared" si="3"/>
        <v>45999</v>
      </c>
      <c r="AG25" s="189">
        <f t="shared" si="3"/>
        <v>46002</v>
      </c>
      <c r="AH25" s="189">
        <f t="shared" si="3"/>
        <v>46009</v>
      </c>
      <c r="AI25" s="189">
        <f t="shared" si="3"/>
        <v>46011</v>
      </c>
      <c r="AJ25" s="189">
        <f t="shared" si="3"/>
        <v>46016</v>
      </c>
      <c r="AK25" s="189">
        <f t="shared" si="3"/>
        <v>46019</v>
      </c>
      <c r="AL25" s="189">
        <f t="shared" si="3"/>
        <v>46020</v>
      </c>
      <c r="AM25" s="189">
        <f t="shared" si="3"/>
        <v>46021</v>
      </c>
      <c r="AN25" s="189">
        <f t="shared" si="3"/>
        <v>46022</v>
      </c>
      <c r="AO25" s="189">
        <f t="shared" si="3"/>
        <v>46023</v>
      </c>
      <c r="AP25" s="189">
        <f t="shared" si="3"/>
        <v>46028</v>
      </c>
      <c r="AQ25" s="189">
        <f t="shared" si="3"/>
        <v>46029</v>
      </c>
      <c r="AR25" s="189">
        <f t="shared" si="3"/>
        <v>46030</v>
      </c>
      <c r="AS25" s="189">
        <f t="shared" si="3"/>
        <v>46032</v>
      </c>
      <c r="AT25" s="189">
        <f t="shared" si="3"/>
        <v>46044</v>
      </c>
      <c r="AU25" s="189">
        <f t="shared" si="3"/>
        <v>46051</v>
      </c>
      <c r="AV25" s="189">
        <f t="shared" si="3"/>
        <v>46053</v>
      </c>
      <c r="AW25" s="189">
        <f t="shared" si="3"/>
        <v>46065</v>
      </c>
      <c r="AX25" s="189">
        <f t="shared" si="3"/>
        <v>46072</v>
      </c>
      <c r="AY25" s="189">
        <f t="shared" si="3"/>
        <v>46075</v>
      </c>
      <c r="AZ25" s="189">
        <f t="shared" si="3"/>
        <v>46076</v>
      </c>
      <c r="BA25" s="189">
        <f t="shared" si="3"/>
        <v>46081</v>
      </c>
      <c r="BB25" s="189">
        <f t="shared" si="3"/>
        <v>46084</v>
      </c>
      <c r="BC25" s="189">
        <f t="shared" si="3"/>
        <v>46086</v>
      </c>
      <c r="BD25" s="189">
        <f t="shared" si="3"/>
        <v>46089</v>
      </c>
      <c r="BE25" s="189">
        <f t="shared" si="3"/>
        <v>46104</v>
      </c>
      <c r="BF25" s="189">
        <f t="shared" si="3"/>
        <v>46112</v>
      </c>
    </row>
    <row r="26" spans="1:58" s="44" customFormat="1" x14ac:dyDescent="0.2">
      <c r="A26" s="42" t="s">
        <v>83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row>
    <row r="27" spans="1:58" s="50" customFormat="1" x14ac:dyDescent="0.2">
      <c r="A27" s="88">
        <v>1</v>
      </c>
      <c r="B27" s="198">
        <f t="shared" ref="B27" si="4">ROUNDUP(B7*0.9,)</f>
        <v>11907</v>
      </c>
      <c r="C27" s="198">
        <f t="shared" ref="C27:BF27" si="5">ROUNDUP(C7*0.9,)</f>
        <v>8829</v>
      </c>
      <c r="D27" s="198">
        <f t="shared" si="5"/>
        <v>12879</v>
      </c>
      <c r="E27" s="198">
        <f t="shared" si="5"/>
        <v>9963</v>
      </c>
      <c r="F27" s="198">
        <f t="shared" si="5"/>
        <v>12879</v>
      </c>
      <c r="G27" s="198">
        <f t="shared" si="5"/>
        <v>13689</v>
      </c>
      <c r="H27" s="198">
        <f t="shared" si="5"/>
        <v>8829</v>
      </c>
      <c r="I27" s="198">
        <f t="shared" si="5"/>
        <v>9315</v>
      </c>
      <c r="J27" s="198">
        <f t="shared" si="5"/>
        <v>10449</v>
      </c>
      <c r="K27" s="198">
        <f t="shared" si="5"/>
        <v>9315</v>
      </c>
      <c r="L27" s="198">
        <f t="shared" si="5"/>
        <v>9315</v>
      </c>
      <c r="M27" s="198">
        <f t="shared" si="5"/>
        <v>8343</v>
      </c>
      <c r="N27" s="198">
        <f t="shared" si="5"/>
        <v>8343</v>
      </c>
      <c r="O27" s="198">
        <f t="shared" si="5"/>
        <v>8343</v>
      </c>
      <c r="P27" s="198">
        <f t="shared" si="5"/>
        <v>8343</v>
      </c>
      <c r="Q27" s="198">
        <f t="shared" si="5"/>
        <v>9882</v>
      </c>
      <c r="R27" s="198">
        <f t="shared" si="5"/>
        <v>9315</v>
      </c>
      <c r="S27" s="198">
        <f t="shared" si="5"/>
        <v>9315</v>
      </c>
      <c r="T27" s="198">
        <f t="shared" si="5"/>
        <v>9882</v>
      </c>
      <c r="U27" s="198">
        <f t="shared" si="5"/>
        <v>7776</v>
      </c>
      <c r="V27" s="198">
        <f t="shared" si="5"/>
        <v>7209</v>
      </c>
      <c r="W27" s="198">
        <f t="shared" si="5"/>
        <v>7776</v>
      </c>
      <c r="X27" s="198">
        <f t="shared" si="5"/>
        <v>7209</v>
      </c>
      <c r="Y27" s="198">
        <f t="shared" si="5"/>
        <v>7776</v>
      </c>
      <c r="Z27" s="198">
        <f t="shared" si="5"/>
        <v>7209</v>
      </c>
      <c r="AA27" s="198">
        <f t="shared" si="5"/>
        <v>7776</v>
      </c>
      <c r="AB27" s="198">
        <f t="shared" si="5"/>
        <v>7209</v>
      </c>
      <c r="AC27" s="198">
        <f t="shared" si="5"/>
        <v>7776</v>
      </c>
      <c r="AD27" s="198">
        <f t="shared" si="5"/>
        <v>7209</v>
      </c>
      <c r="AE27" s="198">
        <f t="shared" si="5"/>
        <v>7776</v>
      </c>
      <c r="AF27" s="198">
        <f t="shared" si="5"/>
        <v>8505</v>
      </c>
      <c r="AG27" s="198">
        <f t="shared" si="5"/>
        <v>7776</v>
      </c>
      <c r="AH27" s="198">
        <f t="shared" si="5"/>
        <v>8910</v>
      </c>
      <c r="AI27" s="198">
        <f t="shared" si="5"/>
        <v>10206</v>
      </c>
      <c r="AJ27" s="198">
        <f t="shared" si="5"/>
        <v>8910</v>
      </c>
      <c r="AK27" s="198">
        <f t="shared" si="5"/>
        <v>14094</v>
      </c>
      <c r="AL27" s="198">
        <f t="shared" si="5"/>
        <v>20453</v>
      </c>
      <c r="AM27" s="198">
        <f t="shared" si="5"/>
        <v>22478</v>
      </c>
      <c r="AN27" s="198">
        <f t="shared" si="5"/>
        <v>30173</v>
      </c>
      <c r="AO27" s="198">
        <f t="shared" si="5"/>
        <v>30173</v>
      </c>
      <c r="AP27" s="198">
        <f t="shared" si="5"/>
        <v>33008</v>
      </c>
      <c r="AQ27" s="198">
        <f t="shared" si="5"/>
        <v>24503</v>
      </c>
      <c r="AR27" s="198">
        <f t="shared" si="5"/>
        <v>22478</v>
      </c>
      <c r="AS27" s="198">
        <f t="shared" si="5"/>
        <v>17780</v>
      </c>
      <c r="AT27" s="198">
        <f t="shared" si="5"/>
        <v>16160</v>
      </c>
      <c r="AU27" s="198">
        <f t="shared" si="5"/>
        <v>19400</v>
      </c>
      <c r="AV27" s="198">
        <f t="shared" si="5"/>
        <v>21020</v>
      </c>
      <c r="AW27" s="198">
        <f t="shared" si="5"/>
        <v>20210</v>
      </c>
      <c r="AX27" s="198">
        <f t="shared" si="5"/>
        <v>21830</v>
      </c>
      <c r="AY27" s="198">
        <f t="shared" si="5"/>
        <v>25070</v>
      </c>
      <c r="AZ27" s="198">
        <f t="shared" si="5"/>
        <v>23450</v>
      </c>
      <c r="BA27" s="198">
        <f t="shared" si="5"/>
        <v>20210</v>
      </c>
      <c r="BB27" s="198">
        <f t="shared" si="5"/>
        <v>18995</v>
      </c>
      <c r="BC27" s="198">
        <f t="shared" si="5"/>
        <v>17780</v>
      </c>
      <c r="BD27" s="198">
        <f t="shared" si="5"/>
        <v>18995</v>
      </c>
      <c r="BE27" s="198">
        <f t="shared" si="5"/>
        <v>14945</v>
      </c>
      <c r="BF27" s="198">
        <f t="shared" si="5"/>
        <v>13730</v>
      </c>
    </row>
    <row r="28" spans="1:58" s="50" customFormat="1" x14ac:dyDescent="0.2">
      <c r="A28" s="88">
        <v>2</v>
      </c>
      <c r="B28" s="198">
        <f t="shared" ref="B28" si="6">ROUNDUP(B8*0.9,)</f>
        <v>13284</v>
      </c>
      <c r="C28" s="198">
        <f t="shared" ref="C28:BF28" si="7">ROUNDUP(C8*0.9,)</f>
        <v>10206</v>
      </c>
      <c r="D28" s="198">
        <f t="shared" si="7"/>
        <v>14256</v>
      </c>
      <c r="E28" s="198">
        <f t="shared" si="7"/>
        <v>11340</v>
      </c>
      <c r="F28" s="198">
        <f t="shared" si="7"/>
        <v>14256</v>
      </c>
      <c r="G28" s="198">
        <f t="shared" si="7"/>
        <v>15066</v>
      </c>
      <c r="H28" s="198">
        <f t="shared" si="7"/>
        <v>10206</v>
      </c>
      <c r="I28" s="198">
        <f t="shared" si="7"/>
        <v>10692</v>
      </c>
      <c r="J28" s="198">
        <f t="shared" si="7"/>
        <v>11826</v>
      </c>
      <c r="K28" s="198">
        <f t="shared" si="7"/>
        <v>10692</v>
      </c>
      <c r="L28" s="198">
        <f t="shared" si="7"/>
        <v>10692</v>
      </c>
      <c r="M28" s="198">
        <f t="shared" si="7"/>
        <v>9720</v>
      </c>
      <c r="N28" s="198">
        <f t="shared" si="7"/>
        <v>9720</v>
      </c>
      <c r="O28" s="198">
        <f t="shared" si="7"/>
        <v>9720</v>
      </c>
      <c r="P28" s="198">
        <f t="shared" si="7"/>
        <v>9720</v>
      </c>
      <c r="Q28" s="198">
        <f t="shared" si="7"/>
        <v>11259</v>
      </c>
      <c r="R28" s="198">
        <f t="shared" si="7"/>
        <v>10692</v>
      </c>
      <c r="S28" s="198">
        <f t="shared" si="7"/>
        <v>10692</v>
      </c>
      <c r="T28" s="198">
        <f t="shared" si="7"/>
        <v>11259</v>
      </c>
      <c r="U28" s="198">
        <f t="shared" si="7"/>
        <v>9153</v>
      </c>
      <c r="V28" s="198">
        <f t="shared" si="7"/>
        <v>8586</v>
      </c>
      <c r="W28" s="198">
        <f t="shared" si="7"/>
        <v>9153</v>
      </c>
      <c r="X28" s="198">
        <f t="shared" si="7"/>
        <v>8586</v>
      </c>
      <c r="Y28" s="198">
        <f t="shared" si="7"/>
        <v>9153</v>
      </c>
      <c r="Z28" s="198">
        <f t="shared" si="7"/>
        <v>8586</v>
      </c>
      <c r="AA28" s="198">
        <f t="shared" si="7"/>
        <v>9153</v>
      </c>
      <c r="AB28" s="198">
        <f t="shared" si="7"/>
        <v>8586</v>
      </c>
      <c r="AC28" s="198">
        <f t="shared" si="7"/>
        <v>9153</v>
      </c>
      <c r="AD28" s="198">
        <f t="shared" si="7"/>
        <v>8586</v>
      </c>
      <c r="AE28" s="198">
        <f t="shared" si="7"/>
        <v>9153</v>
      </c>
      <c r="AF28" s="198">
        <f t="shared" si="7"/>
        <v>9882</v>
      </c>
      <c r="AG28" s="198">
        <f t="shared" si="7"/>
        <v>9153</v>
      </c>
      <c r="AH28" s="198">
        <f t="shared" si="7"/>
        <v>10287</v>
      </c>
      <c r="AI28" s="198">
        <f t="shared" si="7"/>
        <v>11583</v>
      </c>
      <c r="AJ28" s="198">
        <f t="shared" si="7"/>
        <v>10287</v>
      </c>
      <c r="AK28" s="198">
        <f t="shared" si="7"/>
        <v>15471</v>
      </c>
      <c r="AL28" s="198">
        <f t="shared" si="7"/>
        <v>22275</v>
      </c>
      <c r="AM28" s="198">
        <f t="shared" si="7"/>
        <v>24300</v>
      </c>
      <c r="AN28" s="198">
        <f t="shared" si="7"/>
        <v>31995</v>
      </c>
      <c r="AO28" s="198">
        <f t="shared" si="7"/>
        <v>31995</v>
      </c>
      <c r="AP28" s="198">
        <f t="shared" si="7"/>
        <v>34830</v>
      </c>
      <c r="AQ28" s="198">
        <f t="shared" si="7"/>
        <v>26325</v>
      </c>
      <c r="AR28" s="198">
        <f t="shared" si="7"/>
        <v>24300</v>
      </c>
      <c r="AS28" s="198">
        <f t="shared" si="7"/>
        <v>19359</v>
      </c>
      <c r="AT28" s="198">
        <f t="shared" si="7"/>
        <v>17739</v>
      </c>
      <c r="AU28" s="198">
        <f t="shared" si="7"/>
        <v>20979</v>
      </c>
      <c r="AV28" s="198">
        <f t="shared" si="7"/>
        <v>22599</v>
      </c>
      <c r="AW28" s="198">
        <f t="shared" si="7"/>
        <v>21789</v>
      </c>
      <c r="AX28" s="198">
        <f t="shared" si="7"/>
        <v>23409</v>
      </c>
      <c r="AY28" s="198">
        <f t="shared" si="7"/>
        <v>26649</v>
      </c>
      <c r="AZ28" s="198">
        <f t="shared" si="7"/>
        <v>25029</v>
      </c>
      <c r="BA28" s="198">
        <f t="shared" si="7"/>
        <v>21789</v>
      </c>
      <c r="BB28" s="198">
        <f t="shared" si="7"/>
        <v>20574</v>
      </c>
      <c r="BC28" s="198">
        <f t="shared" si="7"/>
        <v>19359</v>
      </c>
      <c r="BD28" s="198">
        <f t="shared" si="7"/>
        <v>20574</v>
      </c>
      <c r="BE28" s="198">
        <f t="shared" si="7"/>
        <v>16524</v>
      </c>
      <c r="BF28" s="198">
        <f t="shared" si="7"/>
        <v>15309</v>
      </c>
    </row>
    <row r="29" spans="1:58" s="50" customFormat="1" x14ac:dyDescent="0.2">
      <c r="A29" s="42" t="s">
        <v>234</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row>
    <row r="30" spans="1:58" s="50" customFormat="1" x14ac:dyDescent="0.2">
      <c r="A30" s="180">
        <v>1</v>
      </c>
      <c r="B30" s="198">
        <f t="shared" ref="B30" si="8">ROUNDUP(B10*0.9,)</f>
        <v>13527</v>
      </c>
      <c r="C30" s="198">
        <f t="shared" ref="C30:BF30" si="9">ROUNDUP(C10*0.9,)</f>
        <v>10449</v>
      </c>
      <c r="D30" s="198">
        <f t="shared" si="9"/>
        <v>14499</v>
      </c>
      <c r="E30" s="198">
        <f t="shared" si="9"/>
        <v>11583</v>
      </c>
      <c r="F30" s="198">
        <f t="shared" si="9"/>
        <v>14499</v>
      </c>
      <c r="G30" s="198">
        <f t="shared" si="9"/>
        <v>15309</v>
      </c>
      <c r="H30" s="198">
        <f t="shared" si="9"/>
        <v>10449</v>
      </c>
      <c r="I30" s="198">
        <f t="shared" si="9"/>
        <v>10125</v>
      </c>
      <c r="J30" s="198">
        <f t="shared" si="9"/>
        <v>11259</v>
      </c>
      <c r="K30" s="198">
        <f t="shared" si="9"/>
        <v>10125</v>
      </c>
      <c r="L30" s="198">
        <f t="shared" si="9"/>
        <v>10125</v>
      </c>
      <c r="M30" s="198">
        <f t="shared" si="9"/>
        <v>9153</v>
      </c>
      <c r="N30" s="198">
        <f t="shared" si="9"/>
        <v>9153</v>
      </c>
      <c r="O30" s="198">
        <f t="shared" si="9"/>
        <v>9153</v>
      </c>
      <c r="P30" s="198">
        <f t="shared" si="9"/>
        <v>9153</v>
      </c>
      <c r="Q30" s="198">
        <f t="shared" si="9"/>
        <v>10692</v>
      </c>
      <c r="R30" s="198">
        <f t="shared" si="9"/>
        <v>10125</v>
      </c>
      <c r="S30" s="198">
        <f t="shared" si="9"/>
        <v>10125</v>
      </c>
      <c r="T30" s="198">
        <f t="shared" si="9"/>
        <v>10692</v>
      </c>
      <c r="U30" s="198">
        <f t="shared" si="9"/>
        <v>8586</v>
      </c>
      <c r="V30" s="198">
        <f t="shared" si="9"/>
        <v>8019</v>
      </c>
      <c r="W30" s="198">
        <f t="shared" si="9"/>
        <v>8586</v>
      </c>
      <c r="X30" s="198">
        <f t="shared" si="9"/>
        <v>8019</v>
      </c>
      <c r="Y30" s="198">
        <f t="shared" si="9"/>
        <v>8586</v>
      </c>
      <c r="Z30" s="198">
        <f t="shared" si="9"/>
        <v>8019</v>
      </c>
      <c r="AA30" s="198">
        <f t="shared" si="9"/>
        <v>8586</v>
      </c>
      <c r="AB30" s="198">
        <f t="shared" si="9"/>
        <v>8019</v>
      </c>
      <c r="AC30" s="198">
        <f t="shared" si="9"/>
        <v>8586</v>
      </c>
      <c r="AD30" s="198">
        <f t="shared" si="9"/>
        <v>8019</v>
      </c>
      <c r="AE30" s="198">
        <f t="shared" si="9"/>
        <v>8586</v>
      </c>
      <c r="AF30" s="198">
        <f t="shared" si="9"/>
        <v>9315</v>
      </c>
      <c r="AG30" s="198">
        <f t="shared" si="9"/>
        <v>8586</v>
      </c>
      <c r="AH30" s="198">
        <f t="shared" si="9"/>
        <v>9720</v>
      </c>
      <c r="AI30" s="198">
        <f t="shared" si="9"/>
        <v>11016</v>
      </c>
      <c r="AJ30" s="198">
        <f t="shared" si="9"/>
        <v>9720</v>
      </c>
      <c r="AK30" s="198">
        <f t="shared" si="9"/>
        <v>14904</v>
      </c>
      <c r="AL30" s="198">
        <f t="shared" si="9"/>
        <v>22073</v>
      </c>
      <c r="AM30" s="198">
        <f t="shared" si="9"/>
        <v>24098</v>
      </c>
      <c r="AN30" s="198">
        <f t="shared" si="9"/>
        <v>31793</v>
      </c>
      <c r="AO30" s="198">
        <f t="shared" si="9"/>
        <v>31793</v>
      </c>
      <c r="AP30" s="198">
        <f t="shared" si="9"/>
        <v>34628</v>
      </c>
      <c r="AQ30" s="198">
        <f t="shared" si="9"/>
        <v>26123</v>
      </c>
      <c r="AR30" s="198">
        <f t="shared" si="9"/>
        <v>24098</v>
      </c>
      <c r="AS30" s="198">
        <f t="shared" si="9"/>
        <v>19400</v>
      </c>
      <c r="AT30" s="198">
        <f t="shared" si="9"/>
        <v>17780</v>
      </c>
      <c r="AU30" s="198">
        <f t="shared" si="9"/>
        <v>21020</v>
      </c>
      <c r="AV30" s="198">
        <f t="shared" si="9"/>
        <v>22640</v>
      </c>
      <c r="AW30" s="198">
        <f t="shared" si="9"/>
        <v>21830</v>
      </c>
      <c r="AX30" s="198">
        <f t="shared" si="9"/>
        <v>23450</v>
      </c>
      <c r="AY30" s="198">
        <f t="shared" si="9"/>
        <v>26690</v>
      </c>
      <c r="AZ30" s="198">
        <f t="shared" si="9"/>
        <v>25070</v>
      </c>
      <c r="BA30" s="198">
        <f t="shared" si="9"/>
        <v>21830</v>
      </c>
      <c r="BB30" s="198">
        <f t="shared" si="9"/>
        <v>20615</v>
      </c>
      <c r="BC30" s="198">
        <f t="shared" si="9"/>
        <v>19400</v>
      </c>
      <c r="BD30" s="198">
        <f t="shared" si="9"/>
        <v>20615</v>
      </c>
      <c r="BE30" s="198">
        <f t="shared" si="9"/>
        <v>16565</v>
      </c>
      <c r="BF30" s="198">
        <f t="shared" si="9"/>
        <v>15350</v>
      </c>
    </row>
    <row r="31" spans="1:58" s="50" customFormat="1" x14ac:dyDescent="0.2">
      <c r="A31" s="180">
        <v>2</v>
      </c>
      <c r="B31" s="198">
        <f t="shared" ref="B31" si="10">ROUNDUP(B11*0.9,)</f>
        <v>14904</v>
      </c>
      <c r="C31" s="198">
        <f t="shared" ref="C31:BF31" si="11">ROUNDUP(C11*0.9,)</f>
        <v>11826</v>
      </c>
      <c r="D31" s="198">
        <f t="shared" si="11"/>
        <v>15876</v>
      </c>
      <c r="E31" s="198">
        <f t="shared" si="11"/>
        <v>12960</v>
      </c>
      <c r="F31" s="198">
        <f t="shared" si="11"/>
        <v>15876</v>
      </c>
      <c r="G31" s="198">
        <f t="shared" si="11"/>
        <v>16686</v>
      </c>
      <c r="H31" s="198">
        <f t="shared" si="11"/>
        <v>11826</v>
      </c>
      <c r="I31" s="198">
        <f t="shared" si="11"/>
        <v>11502</v>
      </c>
      <c r="J31" s="198">
        <f t="shared" si="11"/>
        <v>12636</v>
      </c>
      <c r="K31" s="198">
        <f t="shared" si="11"/>
        <v>11502</v>
      </c>
      <c r="L31" s="198">
        <f t="shared" si="11"/>
        <v>11502</v>
      </c>
      <c r="M31" s="198">
        <f t="shared" si="11"/>
        <v>10530</v>
      </c>
      <c r="N31" s="198">
        <f t="shared" si="11"/>
        <v>10530</v>
      </c>
      <c r="O31" s="198">
        <f t="shared" si="11"/>
        <v>10530</v>
      </c>
      <c r="P31" s="198">
        <f t="shared" si="11"/>
        <v>10530</v>
      </c>
      <c r="Q31" s="198">
        <f t="shared" si="11"/>
        <v>12069</v>
      </c>
      <c r="R31" s="198">
        <f t="shared" si="11"/>
        <v>11502</v>
      </c>
      <c r="S31" s="198">
        <f t="shared" si="11"/>
        <v>11502</v>
      </c>
      <c r="T31" s="198">
        <f t="shared" si="11"/>
        <v>12069</v>
      </c>
      <c r="U31" s="198">
        <f t="shared" si="11"/>
        <v>9963</v>
      </c>
      <c r="V31" s="198">
        <f t="shared" si="11"/>
        <v>9396</v>
      </c>
      <c r="W31" s="198">
        <f t="shared" si="11"/>
        <v>9963</v>
      </c>
      <c r="X31" s="198">
        <f t="shared" si="11"/>
        <v>9396</v>
      </c>
      <c r="Y31" s="198">
        <f t="shared" si="11"/>
        <v>9963</v>
      </c>
      <c r="Z31" s="198">
        <f t="shared" si="11"/>
        <v>9396</v>
      </c>
      <c r="AA31" s="198">
        <f t="shared" si="11"/>
        <v>9963</v>
      </c>
      <c r="AB31" s="198">
        <f t="shared" si="11"/>
        <v>9396</v>
      </c>
      <c r="AC31" s="198">
        <f t="shared" si="11"/>
        <v>9963</v>
      </c>
      <c r="AD31" s="198">
        <f t="shared" si="11"/>
        <v>9396</v>
      </c>
      <c r="AE31" s="198">
        <f t="shared" si="11"/>
        <v>9963</v>
      </c>
      <c r="AF31" s="198">
        <f t="shared" si="11"/>
        <v>10692</v>
      </c>
      <c r="AG31" s="198">
        <f t="shared" si="11"/>
        <v>9963</v>
      </c>
      <c r="AH31" s="198">
        <f t="shared" si="11"/>
        <v>11097</v>
      </c>
      <c r="AI31" s="198">
        <f t="shared" si="11"/>
        <v>12393</v>
      </c>
      <c r="AJ31" s="198">
        <f t="shared" si="11"/>
        <v>11097</v>
      </c>
      <c r="AK31" s="198">
        <f t="shared" si="11"/>
        <v>16281</v>
      </c>
      <c r="AL31" s="198">
        <f t="shared" si="11"/>
        <v>23895</v>
      </c>
      <c r="AM31" s="198">
        <f t="shared" si="11"/>
        <v>25920</v>
      </c>
      <c r="AN31" s="198">
        <f t="shared" si="11"/>
        <v>33615</v>
      </c>
      <c r="AO31" s="198">
        <f t="shared" si="11"/>
        <v>33615</v>
      </c>
      <c r="AP31" s="198">
        <f t="shared" si="11"/>
        <v>36450</v>
      </c>
      <c r="AQ31" s="198">
        <f t="shared" si="11"/>
        <v>27945</v>
      </c>
      <c r="AR31" s="198">
        <f t="shared" si="11"/>
        <v>25920</v>
      </c>
      <c r="AS31" s="198">
        <f t="shared" si="11"/>
        <v>20979</v>
      </c>
      <c r="AT31" s="198">
        <f t="shared" si="11"/>
        <v>19359</v>
      </c>
      <c r="AU31" s="198">
        <f t="shared" si="11"/>
        <v>22599</v>
      </c>
      <c r="AV31" s="198">
        <f t="shared" si="11"/>
        <v>24219</v>
      </c>
      <c r="AW31" s="198">
        <f t="shared" si="11"/>
        <v>23409</v>
      </c>
      <c r="AX31" s="198">
        <f t="shared" si="11"/>
        <v>25029</v>
      </c>
      <c r="AY31" s="198">
        <f t="shared" si="11"/>
        <v>28269</v>
      </c>
      <c r="AZ31" s="198">
        <f t="shared" si="11"/>
        <v>26649</v>
      </c>
      <c r="BA31" s="198">
        <f t="shared" si="11"/>
        <v>23409</v>
      </c>
      <c r="BB31" s="198">
        <f t="shared" si="11"/>
        <v>22194</v>
      </c>
      <c r="BC31" s="198">
        <f t="shared" si="11"/>
        <v>20979</v>
      </c>
      <c r="BD31" s="198">
        <f t="shared" si="11"/>
        <v>22194</v>
      </c>
      <c r="BE31" s="198">
        <f t="shared" si="11"/>
        <v>18144</v>
      </c>
      <c r="BF31" s="198">
        <f t="shared" si="11"/>
        <v>16929</v>
      </c>
    </row>
    <row r="32" spans="1:58" s="50" customFormat="1" x14ac:dyDescent="0.2">
      <c r="A32" s="42" t="s">
        <v>84</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row>
    <row r="33" spans="1:58" s="50" customFormat="1" x14ac:dyDescent="0.2">
      <c r="A33" s="88">
        <f>A27</f>
        <v>1</v>
      </c>
      <c r="B33" s="198">
        <f t="shared" ref="B33" si="12">ROUNDUP(B13*0.9,)</f>
        <v>14337</v>
      </c>
      <c r="C33" s="198">
        <f t="shared" ref="C33:BF33" si="13">ROUNDUP(C13*0.9,)</f>
        <v>11259</v>
      </c>
      <c r="D33" s="198">
        <f t="shared" si="13"/>
        <v>15309</v>
      </c>
      <c r="E33" s="198">
        <f t="shared" si="13"/>
        <v>12393</v>
      </c>
      <c r="F33" s="198">
        <f t="shared" si="13"/>
        <v>15309</v>
      </c>
      <c r="G33" s="198">
        <f t="shared" si="13"/>
        <v>16119</v>
      </c>
      <c r="H33" s="198">
        <f t="shared" si="13"/>
        <v>11259</v>
      </c>
      <c r="I33" s="198">
        <f t="shared" si="13"/>
        <v>10935</v>
      </c>
      <c r="J33" s="198">
        <f t="shared" si="13"/>
        <v>12069</v>
      </c>
      <c r="K33" s="198">
        <f t="shared" si="13"/>
        <v>10935</v>
      </c>
      <c r="L33" s="198">
        <f t="shared" si="13"/>
        <v>10935</v>
      </c>
      <c r="M33" s="198">
        <f t="shared" si="13"/>
        <v>9963</v>
      </c>
      <c r="N33" s="198">
        <f t="shared" si="13"/>
        <v>9963</v>
      </c>
      <c r="O33" s="198">
        <f t="shared" si="13"/>
        <v>9963</v>
      </c>
      <c r="P33" s="198">
        <f t="shared" si="13"/>
        <v>9963</v>
      </c>
      <c r="Q33" s="198">
        <f t="shared" si="13"/>
        <v>11502</v>
      </c>
      <c r="R33" s="198">
        <f t="shared" si="13"/>
        <v>10935</v>
      </c>
      <c r="S33" s="198">
        <f t="shared" si="13"/>
        <v>10935</v>
      </c>
      <c r="T33" s="198">
        <f t="shared" si="13"/>
        <v>11502</v>
      </c>
      <c r="U33" s="198">
        <f t="shared" si="13"/>
        <v>9396</v>
      </c>
      <c r="V33" s="198">
        <f t="shared" si="13"/>
        <v>8829</v>
      </c>
      <c r="W33" s="198">
        <f t="shared" si="13"/>
        <v>9396</v>
      </c>
      <c r="X33" s="198">
        <f t="shared" si="13"/>
        <v>8829</v>
      </c>
      <c r="Y33" s="198">
        <f t="shared" si="13"/>
        <v>9396</v>
      </c>
      <c r="Z33" s="198">
        <f t="shared" si="13"/>
        <v>8829</v>
      </c>
      <c r="AA33" s="198">
        <f t="shared" si="13"/>
        <v>9396</v>
      </c>
      <c r="AB33" s="198">
        <f t="shared" si="13"/>
        <v>8829</v>
      </c>
      <c r="AC33" s="198">
        <f t="shared" si="13"/>
        <v>9396</v>
      </c>
      <c r="AD33" s="198">
        <f t="shared" si="13"/>
        <v>8829</v>
      </c>
      <c r="AE33" s="198">
        <f t="shared" si="13"/>
        <v>9396</v>
      </c>
      <c r="AF33" s="198">
        <f t="shared" si="13"/>
        <v>10125</v>
      </c>
      <c r="AG33" s="198">
        <f t="shared" si="13"/>
        <v>9396</v>
      </c>
      <c r="AH33" s="198">
        <f t="shared" si="13"/>
        <v>10530</v>
      </c>
      <c r="AI33" s="198">
        <f t="shared" si="13"/>
        <v>11826</v>
      </c>
      <c r="AJ33" s="198">
        <f t="shared" si="13"/>
        <v>10530</v>
      </c>
      <c r="AK33" s="198">
        <f t="shared" si="13"/>
        <v>15714</v>
      </c>
      <c r="AL33" s="198">
        <f t="shared" si="13"/>
        <v>22883</v>
      </c>
      <c r="AM33" s="198">
        <f t="shared" si="13"/>
        <v>24908</v>
      </c>
      <c r="AN33" s="198">
        <f t="shared" si="13"/>
        <v>32603</v>
      </c>
      <c r="AO33" s="198">
        <f t="shared" si="13"/>
        <v>32603</v>
      </c>
      <c r="AP33" s="198">
        <f t="shared" si="13"/>
        <v>35438</v>
      </c>
      <c r="AQ33" s="198">
        <f t="shared" si="13"/>
        <v>26933</v>
      </c>
      <c r="AR33" s="198">
        <f t="shared" si="13"/>
        <v>24908</v>
      </c>
      <c r="AS33" s="198">
        <f t="shared" si="13"/>
        <v>20210</v>
      </c>
      <c r="AT33" s="198">
        <f t="shared" si="13"/>
        <v>18590</v>
      </c>
      <c r="AU33" s="198">
        <f t="shared" si="13"/>
        <v>21830</v>
      </c>
      <c r="AV33" s="198">
        <f t="shared" si="13"/>
        <v>23450</v>
      </c>
      <c r="AW33" s="198">
        <f t="shared" si="13"/>
        <v>22640</v>
      </c>
      <c r="AX33" s="198">
        <f t="shared" si="13"/>
        <v>24260</v>
      </c>
      <c r="AY33" s="198">
        <f t="shared" si="13"/>
        <v>27500</v>
      </c>
      <c r="AZ33" s="198">
        <f t="shared" si="13"/>
        <v>25880</v>
      </c>
      <c r="BA33" s="198">
        <f t="shared" si="13"/>
        <v>22640</v>
      </c>
      <c r="BB33" s="198">
        <f t="shared" si="13"/>
        <v>21425</v>
      </c>
      <c r="BC33" s="198">
        <f t="shared" si="13"/>
        <v>20210</v>
      </c>
      <c r="BD33" s="198">
        <f t="shared" si="13"/>
        <v>21425</v>
      </c>
      <c r="BE33" s="198">
        <f t="shared" si="13"/>
        <v>17375</v>
      </c>
      <c r="BF33" s="198">
        <f t="shared" si="13"/>
        <v>16160</v>
      </c>
    </row>
    <row r="34" spans="1:58" s="50" customFormat="1" x14ac:dyDescent="0.2">
      <c r="A34" s="88">
        <f>A28</f>
        <v>2</v>
      </c>
      <c r="B34" s="198">
        <f t="shared" ref="B34" si="14">ROUNDUP(B14*0.9,)</f>
        <v>15714</v>
      </c>
      <c r="C34" s="198">
        <f t="shared" ref="C34:BF34" si="15">ROUNDUP(C14*0.9,)</f>
        <v>12636</v>
      </c>
      <c r="D34" s="198">
        <f t="shared" si="15"/>
        <v>16686</v>
      </c>
      <c r="E34" s="198">
        <f t="shared" si="15"/>
        <v>13770</v>
      </c>
      <c r="F34" s="198">
        <f t="shared" si="15"/>
        <v>16686</v>
      </c>
      <c r="G34" s="198">
        <f t="shared" si="15"/>
        <v>17496</v>
      </c>
      <c r="H34" s="198">
        <f t="shared" si="15"/>
        <v>12636</v>
      </c>
      <c r="I34" s="198">
        <f t="shared" si="15"/>
        <v>12312</v>
      </c>
      <c r="J34" s="198">
        <f t="shared" si="15"/>
        <v>13446</v>
      </c>
      <c r="K34" s="198">
        <f t="shared" si="15"/>
        <v>12312</v>
      </c>
      <c r="L34" s="198">
        <f t="shared" si="15"/>
        <v>12312</v>
      </c>
      <c r="M34" s="198">
        <f t="shared" si="15"/>
        <v>11340</v>
      </c>
      <c r="N34" s="198">
        <f t="shared" si="15"/>
        <v>11340</v>
      </c>
      <c r="O34" s="198">
        <f t="shared" si="15"/>
        <v>11340</v>
      </c>
      <c r="P34" s="198">
        <f t="shared" si="15"/>
        <v>11340</v>
      </c>
      <c r="Q34" s="198">
        <f t="shared" si="15"/>
        <v>12879</v>
      </c>
      <c r="R34" s="198">
        <f t="shared" si="15"/>
        <v>12312</v>
      </c>
      <c r="S34" s="198">
        <f t="shared" si="15"/>
        <v>12312</v>
      </c>
      <c r="T34" s="198">
        <f t="shared" si="15"/>
        <v>12879</v>
      </c>
      <c r="U34" s="198">
        <f t="shared" si="15"/>
        <v>10773</v>
      </c>
      <c r="V34" s="198">
        <f t="shared" si="15"/>
        <v>10206</v>
      </c>
      <c r="W34" s="198">
        <f t="shared" si="15"/>
        <v>10773</v>
      </c>
      <c r="X34" s="198">
        <f t="shared" si="15"/>
        <v>10206</v>
      </c>
      <c r="Y34" s="198">
        <f t="shared" si="15"/>
        <v>10773</v>
      </c>
      <c r="Z34" s="198">
        <f t="shared" si="15"/>
        <v>10206</v>
      </c>
      <c r="AA34" s="198">
        <f t="shared" si="15"/>
        <v>10773</v>
      </c>
      <c r="AB34" s="198">
        <f t="shared" si="15"/>
        <v>10206</v>
      </c>
      <c r="AC34" s="198">
        <f t="shared" si="15"/>
        <v>10773</v>
      </c>
      <c r="AD34" s="198">
        <f t="shared" si="15"/>
        <v>10206</v>
      </c>
      <c r="AE34" s="198">
        <f t="shared" si="15"/>
        <v>10773</v>
      </c>
      <c r="AF34" s="198">
        <f t="shared" si="15"/>
        <v>11502</v>
      </c>
      <c r="AG34" s="198">
        <f t="shared" si="15"/>
        <v>10773</v>
      </c>
      <c r="AH34" s="198">
        <f t="shared" si="15"/>
        <v>11907</v>
      </c>
      <c r="AI34" s="198">
        <f t="shared" si="15"/>
        <v>13203</v>
      </c>
      <c r="AJ34" s="198">
        <f t="shared" si="15"/>
        <v>11907</v>
      </c>
      <c r="AK34" s="198">
        <f t="shared" si="15"/>
        <v>17091</v>
      </c>
      <c r="AL34" s="198">
        <f t="shared" si="15"/>
        <v>24705</v>
      </c>
      <c r="AM34" s="198">
        <f t="shared" si="15"/>
        <v>26730</v>
      </c>
      <c r="AN34" s="198">
        <f t="shared" si="15"/>
        <v>34425</v>
      </c>
      <c r="AO34" s="198">
        <f t="shared" si="15"/>
        <v>34425</v>
      </c>
      <c r="AP34" s="198">
        <f t="shared" si="15"/>
        <v>37260</v>
      </c>
      <c r="AQ34" s="198">
        <f t="shared" si="15"/>
        <v>28755</v>
      </c>
      <c r="AR34" s="198">
        <f t="shared" si="15"/>
        <v>26730</v>
      </c>
      <c r="AS34" s="198">
        <f t="shared" si="15"/>
        <v>21789</v>
      </c>
      <c r="AT34" s="198">
        <f t="shared" si="15"/>
        <v>20169</v>
      </c>
      <c r="AU34" s="198">
        <f t="shared" si="15"/>
        <v>23409</v>
      </c>
      <c r="AV34" s="198">
        <f t="shared" si="15"/>
        <v>25029</v>
      </c>
      <c r="AW34" s="198">
        <f t="shared" si="15"/>
        <v>24219</v>
      </c>
      <c r="AX34" s="198">
        <f t="shared" si="15"/>
        <v>25839</v>
      </c>
      <c r="AY34" s="198">
        <f t="shared" si="15"/>
        <v>29079</v>
      </c>
      <c r="AZ34" s="198">
        <f t="shared" si="15"/>
        <v>27459</v>
      </c>
      <c r="BA34" s="198">
        <f t="shared" si="15"/>
        <v>24219</v>
      </c>
      <c r="BB34" s="198">
        <f t="shared" si="15"/>
        <v>23004</v>
      </c>
      <c r="BC34" s="198">
        <f t="shared" si="15"/>
        <v>21789</v>
      </c>
      <c r="BD34" s="198">
        <f t="shared" si="15"/>
        <v>23004</v>
      </c>
      <c r="BE34" s="198">
        <f t="shared" si="15"/>
        <v>18954</v>
      </c>
      <c r="BF34" s="198">
        <f t="shared" si="15"/>
        <v>17739</v>
      </c>
    </row>
    <row r="35" spans="1:58" s="50" customFormat="1" x14ac:dyDescent="0.2">
      <c r="A35" s="42" t="s">
        <v>85</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row>
    <row r="36" spans="1:58" s="50" customFormat="1" x14ac:dyDescent="0.2">
      <c r="A36" s="88">
        <f>A27</f>
        <v>1</v>
      </c>
      <c r="B36" s="198">
        <f t="shared" ref="B36" si="16">ROUNDUP(B16*0.9,)</f>
        <v>15714</v>
      </c>
      <c r="C36" s="198">
        <f t="shared" ref="C36:BF36" si="17">ROUNDUP(C16*0.9,)</f>
        <v>12636</v>
      </c>
      <c r="D36" s="198">
        <f t="shared" si="17"/>
        <v>16686</v>
      </c>
      <c r="E36" s="198">
        <f t="shared" si="17"/>
        <v>13770</v>
      </c>
      <c r="F36" s="198">
        <f t="shared" si="17"/>
        <v>16686</v>
      </c>
      <c r="G36" s="198">
        <f t="shared" si="17"/>
        <v>17496</v>
      </c>
      <c r="H36" s="198">
        <f t="shared" si="17"/>
        <v>12636</v>
      </c>
      <c r="I36" s="198">
        <f t="shared" si="17"/>
        <v>12312</v>
      </c>
      <c r="J36" s="198">
        <f t="shared" si="17"/>
        <v>13446</v>
      </c>
      <c r="K36" s="198">
        <f t="shared" si="17"/>
        <v>12312</v>
      </c>
      <c r="L36" s="198">
        <f t="shared" si="17"/>
        <v>12312</v>
      </c>
      <c r="M36" s="198">
        <f t="shared" si="17"/>
        <v>11340</v>
      </c>
      <c r="N36" s="198">
        <f t="shared" si="17"/>
        <v>11340</v>
      </c>
      <c r="O36" s="198">
        <f t="shared" si="17"/>
        <v>11340</v>
      </c>
      <c r="P36" s="198">
        <f t="shared" si="17"/>
        <v>11340</v>
      </c>
      <c r="Q36" s="198">
        <f t="shared" si="17"/>
        <v>12879</v>
      </c>
      <c r="R36" s="198">
        <f t="shared" si="17"/>
        <v>12312</v>
      </c>
      <c r="S36" s="198">
        <f t="shared" si="17"/>
        <v>12312</v>
      </c>
      <c r="T36" s="198">
        <f t="shared" si="17"/>
        <v>12879</v>
      </c>
      <c r="U36" s="198">
        <f t="shared" si="17"/>
        <v>10773</v>
      </c>
      <c r="V36" s="198">
        <f t="shared" si="17"/>
        <v>10206</v>
      </c>
      <c r="W36" s="198">
        <f t="shared" si="17"/>
        <v>10773</v>
      </c>
      <c r="X36" s="198">
        <f t="shared" si="17"/>
        <v>10206</v>
      </c>
      <c r="Y36" s="198">
        <f t="shared" si="17"/>
        <v>10773</v>
      </c>
      <c r="Z36" s="198">
        <f t="shared" si="17"/>
        <v>10206</v>
      </c>
      <c r="AA36" s="198">
        <f t="shared" si="17"/>
        <v>10773</v>
      </c>
      <c r="AB36" s="198">
        <f t="shared" si="17"/>
        <v>10206</v>
      </c>
      <c r="AC36" s="198">
        <f t="shared" si="17"/>
        <v>10773</v>
      </c>
      <c r="AD36" s="198">
        <f t="shared" si="17"/>
        <v>10206</v>
      </c>
      <c r="AE36" s="198">
        <f t="shared" si="17"/>
        <v>10773</v>
      </c>
      <c r="AF36" s="198">
        <f t="shared" si="17"/>
        <v>11502</v>
      </c>
      <c r="AG36" s="198">
        <f t="shared" si="17"/>
        <v>10773</v>
      </c>
      <c r="AH36" s="198">
        <f t="shared" si="17"/>
        <v>11907</v>
      </c>
      <c r="AI36" s="198">
        <f t="shared" si="17"/>
        <v>13203</v>
      </c>
      <c r="AJ36" s="198">
        <f t="shared" si="17"/>
        <v>11907</v>
      </c>
      <c r="AK36" s="198">
        <f t="shared" si="17"/>
        <v>17091</v>
      </c>
      <c r="AL36" s="198">
        <f t="shared" si="17"/>
        <v>24503</v>
      </c>
      <c r="AM36" s="198">
        <f t="shared" si="17"/>
        <v>26528</v>
      </c>
      <c r="AN36" s="198">
        <f t="shared" si="17"/>
        <v>34223</v>
      </c>
      <c r="AO36" s="198">
        <f t="shared" si="17"/>
        <v>34223</v>
      </c>
      <c r="AP36" s="198">
        <f t="shared" si="17"/>
        <v>37058</v>
      </c>
      <c r="AQ36" s="198">
        <f t="shared" si="17"/>
        <v>28553</v>
      </c>
      <c r="AR36" s="198">
        <f t="shared" si="17"/>
        <v>26528</v>
      </c>
      <c r="AS36" s="198">
        <f t="shared" si="17"/>
        <v>21425</v>
      </c>
      <c r="AT36" s="198">
        <f t="shared" si="17"/>
        <v>19805</v>
      </c>
      <c r="AU36" s="198">
        <f t="shared" si="17"/>
        <v>23045</v>
      </c>
      <c r="AV36" s="198">
        <f t="shared" si="17"/>
        <v>24665</v>
      </c>
      <c r="AW36" s="198">
        <f t="shared" si="17"/>
        <v>24017</v>
      </c>
      <c r="AX36" s="198">
        <f t="shared" si="17"/>
        <v>25637</v>
      </c>
      <c r="AY36" s="198">
        <f t="shared" si="17"/>
        <v>28877</v>
      </c>
      <c r="AZ36" s="198">
        <f t="shared" si="17"/>
        <v>27257</v>
      </c>
      <c r="BA36" s="198">
        <f t="shared" si="17"/>
        <v>24017</v>
      </c>
      <c r="BB36" s="198">
        <f t="shared" si="17"/>
        <v>22802</v>
      </c>
      <c r="BC36" s="198">
        <f t="shared" si="17"/>
        <v>21587</v>
      </c>
      <c r="BD36" s="198">
        <f t="shared" si="17"/>
        <v>22802</v>
      </c>
      <c r="BE36" s="198">
        <f t="shared" si="17"/>
        <v>18590</v>
      </c>
      <c r="BF36" s="198">
        <f t="shared" si="17"/>
        <v>17375</v>
      </c>
    </row>
    <row r="37" spans="1:58" s="50" customFormat="1" x14ac:dyDescent="0.2">
      <c r="A37" s="88">
        <f>A28</f>
        <v>2</v>
      </c>
      <c r="B37" s="198">
        <f t="shared" ref="B37" si="18">ROUNDUP(B17*0.9,)</f>
        <v>17091</v>
      </c>
      <c r="C37" s="198">
        <f t="shared" ref="C37:BF37" si="19">ROUNDUP(C17*0.9,)</f>
        <v>14013</v>
      </c>
      <c r="D37" s="198">
        <f t="shared" si="19"/>
        <v>18063</v>
      </c>
      <c r="E37" s="198">
        <f t="shared" si="19"/>
        <v>15147</v>
      </c>
      <c r="F37" s="198">
        <f t="shared" si="19"/>
        <v>18063</v>
      </c>
      <c r="G37" s="198">
        <f t="shared" si="19"/>
        <v>18873</v>
      </c>
      <c r="H37" s="198">
        <f t="shared" si="19"/>
        <v>14013</v>
      </c>
      <c r="I37" s="198">
        <f t="shared" si="19"/>
        <v>13689</v>
      </c>
      <c r="J37" s="198">
        <f t="shared" si="19"/>
        <v>14823</v>
      </c>
      <c r="K37" s="198">
        <f t="shared" si="19"/>
        <v>13689</v>
      </c>
      <c r="L37" s="198">
        <f t="shared" si="19"/>
        <v>13689</v>
      </c>
      <c r="M37" s="198">
        <f t="shared" si="19"/>
        <v>12717</v>
      </c>
      <c r="N37" s="198">
        <f t="shared" si="19"/>
        <v>12717</v>
      </c>
      <c r="O37" s="198">
        <f t="shared" si="19"/>
        <v>12717</v>
      </c>
      <c r="P37" s="198">
        <f t="shared" si="19"/>
        <v>12717</v>
      </c>
      <c r="Q37" s="198">
        <f t="shared" si="19"/>
        <v>14256</v>
      </c>
      <c r="R37" s="198">
        <f t="shared" si="19"/>
        <v>13689</v>
      </c>
      <c r="S37" s="198">
        <f t="shared" si="19"/>
        <v>13689</v>
      </c>
      <c r="T37" s="198">
        <f t="shared" si="19"/>
        <v>14256</v>
      </c>
      <c r="U37" s="198">
        <f t="shared" si="19"/>
        <v>12150</v>
      </c>
      <c r="V37" s="198">
        <f t="shared" si="19"/>
        <v>11583</v>
      </c>
      <c r="W37" s="198">
        <f t="shared" si="19"/>
        <v>12150</v>
      </c>
      <c r="X37" s="198">
        <f t="shared" si="19"/>
        <v>11583</v>
      </c>
      <c r="Y37" s="198">
        <f t="shared" si="19"/>
        <v>12150</v>
      </c>
      <c r="Z37" s="198">
        <f t="shared" si="19"/>
        <v>11583</v>
      </c>
      <c r="AA37" s="198">
        <f t="shared" si="19"/>
        <v>12150</v>
      </c>
      <c r="AB37" s="198">
        <f t="shared" si="19"/>
        <v>11583</v>
      </c>
      <c r="AC37" s="198">
        <f t="shared" si="19"/>
        <v>12150</v>
      </c>
      <c r="AD37" s="198">
        <f t="shared" si="19"/>
        <v>11583</v>
      </c>
      <c r="AE37" s="198">
        <f t="shared" si="19"/>
        <v>12150</v>
      </c>
      <c r="AF37" s="198">
        <f t="shared" si="19"/>
        <v>12879</v>
      </c>
      <c r="AG37" s="198">
        <f t="shared" si="19"/>
        <v>12150</v>
      </c>
      <c r="AH37" s="198">
        <f t="shared" si="19"/>
        <v>13284</v>
      </c>
      <c r="AI37" s="198">
        <f t="shared" si="19"/>
        <v>14580</v>
      </c>
      <c r="AJ37" s="198">
        <f t="shared" si="19"/>
        <v>13284</v>
      </c>
      <c r="AK37" s="198">
        <f t="shared" si="19"/>
        <v>18468</v>
      </c>
      <c r="AL37" s="198">
        <f t="shared" si="19"/>
        <v>26325</v>
      </c>
      <c r="AM37" s="198">
        <f t="shared" si="19"/>
        <v>28350</v>
      </c>
      <c r="AN37" s="198">
        <f t="shared" si="19"/>
        <v>36045</v>
      </c>
      <c r="AO37" s="198">
        <f t="shared" si="19"/>
        <v>36045</v>
      </c>
      <c r="AP37" s="198">
        <f t="shared" si="19"/>
        <v>38880</v>
      </c>
      <c r="AQ37" s="198">
        <f t="shared" si="19"/>
        <v>30375</v>
      </c>
      <c r="AR37" s="198">
        <f t="shared" si="19"/>
        <v>28350</v>
      </c>
      <c r="AS37" s="198">
        <f t="shared" si="19"/>
        <v>23004</v>
      </c>
      <c r="AT37" s="198">
        <f t="shared" si="19"/>
        <v>21384</v>
      </c>
      <c r="AU37" s="198">
        <f t="shared" si="19"/>
        <v>24624</v>
      </c>
      <c r="AV37" s="198">
        <f t="shared" si="19"/>
        <v>26244</v>
      </c>
      <c r="AW37" s="198">
        <f t="shared" si="19"/>
        <v>25596</v>
      </c>
      <c r="AX37" s="198">
        <f t="shared" si="19"/>
        <v>27216</v>
      </c>
      <c r="AY37" s="198">
        <f t="shared" si="19"/>
        <v>30456</v>
      </c>
      <c r="AZ37" s="198">
        <f t="shared" si="19"/>
        <v>28836</v>
      </c>
      <c r="BA37" s="198">
        <f t="shared" si="19"/>
        <v>25596</v>
      </c>
      <c r="BB37" s="198">
        <f t="shared" si="19"/>
        <v>24381</v>
      </c>
      <c r="BC37" s="198">
        <f t="shared" si="19"/>
        <v>23166</v>
      </c>
      <c r="BD37" s="198">
        <f t="shared" si="19"/>
        <v>24381</v>
      </c>
      <c r="BE37" s="198">
        <f t="shared" si="19"/>
        <v>20169</v>
      </c>
      <c r="BF37" s="198">
        <f t="shared" si="19"/>
        <v>18954</v>
      </c>
    </row>
    <row r="38" spans="1:58" s="50" customFormat="1" x14ac:dyDescent="0.2">
      <c r="A38" s="42" t="s">
        <v>86</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row>
    <row r="39" spans="1:58" s="50" customFormat="1" x14ac:dyDescent="0.2">
      <c r="A39" s="88">
        <f>A27</f>
        <v>1</v>
      </c>
      <c r="B39" s="198">
        <f t="shared" ref="B39" si="20">ROUNDUP(B19*0.9,)</f>
        <v>32157</v>
      </c>
      <c r="C39" s="198">
        <f t="shared" ref="C39:BF39" si="21">ROUNDUP(C19*0.9,)</f>
        <v>29079</v>
      </c>
      <c r="D39" s="198">
        <f t="shared" si="21"/>
        <v>33129</v>
      </c>
      <c r="E39" s="198">
        <f t="shared" si="21"/>
        <v>30213</v>
      </c>
      <c r="F39" s="198">
        <f t="shared" si="21"/>
        <v>33129</v>
      </c>
      <c r="G39" s="198">
        <f t="shared" si="21"/>
        <v>33939</v>
      </c>
      <c r="H39" s="198">
        <f t="shared" si="21"/>
        <v>29079</v>
      </c>
      <c r="I39" s="198">
        <f t="shared" si="21"/>
        <v>25515</v>
      </c>
      <c r="J39" s="198">
        <f t="shared" si="21"/>
        <v>26649</v>
      </c>
      <c r="K39" s="198">
        <f t="shared" si="21"/>
        <v>25515</v>
      </c>
      <c r="L39" s="198">
        <f t="shared" si="21"/>
        <v>25515</v>
      </c>
      <c r="M39" s="198">
        <f t="shared" si="21"/>
        <v>24543</v>
      </c>
      <c r="N39" s="198">
        <f t="shared" si="21"/>
        <v>24543</v>
      </c>
      <c r="O39" s="198">
        <f t="shared" si="21"/>
        <v>24543</v>
      </c>
      <c r="P39" s="198">
        <f t="shared" si="21"/>
        <v>24543</v>
      </c>
      <c r="Q39" s="198">
        <f t="shared" si="21"/>
        <v>26082</v>
      </c>
      <c r="R39" s="198">
        <f t="shared" si="21"/>
        <v>25515</v>
      </c>
      <c r="S39" s="198">
        <f t="shared" si="21"/>
        <v>25515</v>
      </c>
      <c r="T39" s="198">
        <f t="shared" si="21"/>
        <v>26082</v>
      </c>
      <c r="U39" s="198">
        <f t="shared" si="21"/>
        <v>23976</v>
      </c>
      <c r="V39" s="198">
        <f t="shared" si="21"/>
        <v>23409</v>
      </c>
      <c r="W39" s="198">
        <f t="shared" si="21"/>
        <v>23976</v>
      </c>
      <c r="X39" s="198">
        <f t="shared" si="21"/>
        <v>23409</v>
      </c>
      <c r="Y39" s="198">
        <f t="shared" si="21"/>
        <v>23976</v>
      </c>
      <c r="Z39" s="198">
        <f t="shared" si="21"/>
        <v>23409</v>
      </c>
      <c r="AA39" s="198">
        <f t="shared" si="21"/>
        <v>23976</v>
      </c>
      <c r="AB39" s="198">
        <f t="shared" si="21"/>
        <v>23409</v>
      </c>
      <c r="AC39" s="198">
        <f t="shared" si="21"/>
        <v>23976</v>
      </c>
      <c r="AD39" s="198">
        <f t="shared" si="21"/>
        <v>23409</v>
      </c>
      <c r="AE39" s="198">
        <f t="shared" si="21"/>
        <v>28026</v>
      </c>
      <c r="AF39" s="198">
        <f t="shared" si="21"/>
        <v>28755</v>
      </c>
      <c r="AG39" s="198">
        <f t="shared" si="21"/>
        <v>28026</v>
      </c>
      <c r="AH39" s="198">
        <f t="shared" si="21"/>
        <v>29160</v>
      </c>
      <c r="AI39" s="198">
        <f t="shared" si="21"/>
        <v>30456</v>
      </c>
      <c r="AJ39" s="198">
        <f t="shared" si="21"/>
        <v>29160</v>
      </c>
      <c r="AK39" s="198">
        <f t="shared" si="21"/>
        <v>34344</v>
      </c>
      <c r="AL39" s="198">
        <f t="shared" si="21"/>
        <v>40703</v>
      </c>
      <c r="AM39" s="198">
        <f t="shared" si="21"/>
        <v>42728</v>
      </c>
      <c r="AN39" s="198">
        <f t="shared" si="21"/>
        <v>50423</v>
      </c>
      <c r="AO39" s="198">
        <f t="shared" si="21"/>
        <v>50423</v>
      </c>
      <c r="AP39" s="198">
        <f t="shared" si="21"/>
        <v>53258</v>
      </c>
      <c r="AQ39" s="198">
        <f t="shared" si="21"/>
        <v>44753</v>
      </c>
      <c r="AR39" s="198">
        <f t="shared" si="21"/>
        <v>42728</v>
      </c>
      <c r="AS39" s="198">
        <f t="shared" si="21"/>
        <v>33980</v>
      </c>
      <c r="AT39" s="198">
        <f t="shared" si="21"/>
        <v>32360</v>
      </c>
      <c r="AU39" s="198">
        <f t="shared" si="21"/>
        <v>35600</v>
      </c>
      <c r="AV39" s="198">
        <f t="shared" si="21"/>
        <v>37220</v>
      </c>
      <c r="AW39" s="198">
        <f t="shared" si="21"/>
        <v>40460</v>
      </c>
      <c r="AX39" s="198">
        <f t="shared" si="21"/>
        <v>42080</v>
      </c>
      <c r="AY39" s="198">
        <f t="shared" si="21"/>
        <v>45320</v>
      </c>
      <c r="AZ39" s="198">
        <f t="shared" si="21"/>
        <v>43700</v>
      </c>
      <c r="BA39" s="198">
        <f t="shared" si="21"/>
        <v>40460</v>
      </c>
      <c r="BB39" s="198">
        <f t="shared" si="21"/>
        <v>39245</v>
      </c>
      <c r="BC39" s="198">
        <f t="shared" si="21"/>
        <v>38030</v>
      </c>
      <c r="BD39" s="198">
        <f t="shared" si="21"/>
        <v>39245</v>
      </c>
      <c r="BE39" s="198">
        <f t="shared" si="21"/>
        <v>31145</v>
      </c>
      <c r="BF39" s="198">
        <f t="shared" si="21"/>
        <v>29930</v>
      </c>
    </row>
    <row r="40" spans="1:58" s="50" customFormat="1" x14ac:dyDescent="0.2">
      <c r="A40" s="88">
        <f>A28</f>
        <v>2</v>
      </c>
      <c r="B40" s="198">
        <f t="shared" ref="B40" si="22">ROUNDUP(B20*0.9,)</f>
        <v>33534</v>
      </c>
      <c r="C40" s="198">
        <f t="shared" ref="C40:BF40" si="23">ROUNDUP(C20*0.9,)</f>
        <v>30456</v>
      </c>
      <c r="D40" s="198">
        <f t="shared" si="23"/>
        <v>34506</v>
      </c>
      <c r="E40" s="198">
        <f t="shared" si="23"/>
        <v>31590</v>
      </c>
      <c r="F40" s="198">
        <f t="shared" si="23"/>
        <v>34506</v>
      </c>
      <c r="G40" s="198">
        <f t="shared" si="23"/>
        <v>35316</v>
      </c>
      <c r="H40" s="198">
        <f t="shared" si="23"/>
        <v>30456</v>
      </c>
      <c r="I40" s="198">
        <f t="shared" si="23"/>
        <v>26892</v>
      </c>
      <c r="J40" s="198">
        <f t="shared" si="23"/>
        <v>28026</v>
      </c>
      <c r="K40" s="198">
        <f t="shared" si="23"/>
        <v>26892</v>
      </c>
      <c r="L40" s="198">
        <f t="shared" si="23"/>
        <v>26892</v>
      </c>
      <c r="M40" s="198">
        <f t="shared" si="23"/>
        <v>25920</v>
      </c>
      <c r="N40" s="198">
        <f t="shared" si="23"/>
        <v>25920</v>
      </c>
      <c r="O40" s="198">
        <f t="shared" si="23"/>
        <v>25920</v>
      </c>
      <c r="P40" s="198">
        <f t="shared" si="23"/>
        <v>25920</v>
      </c>
      <c r="Q40" s="198">
        <f t="shared" si="23"/>
        <v>27459</v>
      </c>
      <c r="R40" s="198">
        <f t="shared" si="23"/>
        <v>26892</v>
      </c>
      <c r="S40" s="198">
        <f t="shared" si="23"/>
        <v>26892</v>
      </c>
      <c r="T40" s="198">
        <f t="shared" si="23"/>
        <v>27459</v>
      </c>
      <c r="U40" s="198">
        <f t="shared" si="23"/>
        <v>25353</v>
      </c>
      <c r="V40" s="198">
        <f t="shared" si="23"/>
        <v>24786</v>
      </c>
      <c r="W40" s="198">
        <f t="shared" si="23"/>
        <v>25353</v>
      </c>
      <c r="X40" s="198">
        <f t="shared" si="23"/>
        <v>24786</v>
      </c>
      <c r="Y40" s="198">
        <f t="shared" si="23"/>
        <v>25353</v>
      </c>
      <c r="Z40" s="198">
        <f t="shared" si="23"/>
        <v>24786</v>
      </c>
      <c r="AA40" s="198">
        <f t="shared" si="23"/>
        <v>25353</v>
      </c>
      <c r="AB40" s="198">
        <f t="shared" si="23"/>
        <v>24786</v>
      </c>
      <c r="AC40" s="198">
        <f t="shared" si="23"/>
        <v>25353</v>
      </c>
      <c r="AD40" s="198">
        <f t="shared" si="23"/>
        <v>24786</v>
      </c>
      <c r="AE40" s="198">
        <f t="shared" si="23"/>
        <v>29403</v>
      </c>
      <c r="AF40" s="198">
        <f t="shared" si="23"/>
        <v>30132</v>
      </c>
      <c r="AG40" s="198">
        <f t="shared" si="23"/>
        <v>29403</v>
      </c>
      <c r="AH40" s="198">
        <f t="shared" si="23"/>
        <v>30537</v>
      </c>
      <c r="AI40" s="198">
        <f t="shared" si="23"/>
        <v>31833</v>
      </c>
      <c r="AJ40" s="198">
        <f t="shared" si="23"/>
        <v>30537</v>
      </c>
      <c r="AK40" s="198">
        <f t="shared" si="23"/>
        <v>35721</v>
      </c>
      <c r="AL40" s="198">
        <f t="shared" si="23"/>
        <v>42525</v>
      </c>
      <c r="AM40" s="198">
        <f t="shared" si="23"/>
        <v>44550</v>
      </c>
      <c r="AN40" s="198">
        <f t="shared" si="23"/>
        <v>52245</v>
      </c>
      <c r="AO40" s="198">
        <f t="shared" si="23"/>
        <v>52245</v>
      </c>
      <c r="AP40" s="198">
        <f t="shared" si="23"/>
        <v>55080</v>
      </c>
      <c r="AQ40" s="198">
        <f t="shared" si="23"/>
        <v>46575</v>
      </c>
      <c r="AR40" s="198">
        <f t="shared" si="23"/>
        <v>44550</v>
      </c>
      <c r="AS40" s="198">
        <f t="shared" si="23"/>
        <v>35559</v>
      </c>
      <c r="AT40" s="198">
        <f t="shared" si="23"/>
        <v>33939</v>
      </c>
      <c r="AU40" s="198">
        <f t="shared" si="23"/>
        <v>37179</v>
      </c>
      <c r="AV40" s="198">
        <f t="shared" si="23"/>
        <v>38799</v>
      </c>
      <c r="AW40" s="198">
        <f t="shared" si="23"/>
        <v>42039</v>
      </c>
      <c r="AX40" s="198">
        <f t="shared" si="23"/>
        <v>43659</v>
      </c>
      <c r="AY40" s="198">
        <f t="shared" si="23"/>
        <v>46899</v>
      </c>
      <c r="AZ40" s="198">
        <f t="shared" si="23"/>
        <v>45279</v>
      </c>
      <c r="BA40" s="198">
        <f t="shared" si="23"/>
        <v>42039</v>
      </c>
      <c r="BB40" s="198">
        <f t="shared" si="23"/>
        <v>40824</v>
      </c>
      <c r="BC40" s="198">
        <f t="shared" si="23"/>
        <v>39609</v>
      </c>
      <c r="BD40" s="198">
        <f t="shared" si="23"/>
        <v>40824</v>
      </c>
      <c r="BE40" s="198">
        <f t="shared" si="23"/>
        <v>32724</v>
      </c>
      <c r="BF40" s="198">
        <f t="shared" si="23"/>
        <v>31509</v>
      </c>
    </row>
    <row r="41" spans="1:58" s="50" customFormat="1" x14ac:dyDescent="0.2">
      <c r="A41" s="42" t="s">
        <v>87</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row>
    <row r="42" spans="1:58" s="50" customFormat="1" x14ac:dyDescent="0.2">
      <c r="A42" s="88" t="s">
        <v>88</v>
      </c>
      <c r="B42" s="8">
        <f t="shared" ref="B42" si="24">ROUNDUP(B22*0.9,)</f>
        <v>49734</v>
      </c>
      <c r="C42" s="8">
        <f t="shared" ref="C42:BF42" si="25">ROUNDUP(C22*0.9,)</f>
        <v>46656</v>
      </c>
      <c r="D42" s="8">
        <f t="shared" si="25"/>
        <v>50706</v>
      </c>
      <c r="E42" s="8">
        <f t="shared" si="25"/>
        <v>47790</v>
      </c>
      <c r="F42" s="8">
        <f t="shared" si="25"/>
        <v>50706</v>
      </c>
      <c r="G42" s="8">
        <f t="shared" si="25"/>
        <v>51516</v>
      </c>
      <c r="H42" s="8">
        <f t="shared" si="25"/>
        <v>46656</v>
      </c>
      <c r="I42" s="8">
        <f t="shared" si="25"/>
        <v>47142</v>
      </c>
      <c r="J42" s="8">
        <f t="shared" si="25"/>
        <v>48276</v>
      </c>
      <c r="K42" s="8">
        <f t="shared" si="25"/>
        <v>47142</v>
      </c>
      <c r="L42" s="8">
        <f t="shared" si="25"/>
        <v>47142</v>
      </c>
      <c r="M42" s="8">
        <f t="shared" si="25"/>
        <v>46170</v>
      </c>
      <c r="N42" s="8">
        <f t="shared" si="25"/>
        <v>46170</v>
      </c>
      <c r="O42" s="8">
        <f t="shared" si="25"/>
        <v>46170</v>
      </c>
      <c r="P42" s="8">
        <f t="shared" si="25"/>
        <v>46170</v>
      </c>
      <c r="Q42" s="8">
        <f t="shared" si="25"/>
        <v>47709</v>
      </c>
      <c r="R42" s="8">
        <f t="shared" si="25"/>
        <v>47142</v>
      </c>
      <c r="S42" s="8">
        <f t="shared" si="25"/>
        <v>47142</v>
      </c>
      <c r="T42" s="8">
        <f t="shared" si="25"/>
        <v>47709</v>
      </c>
      <c r="U42" s="8">
        <f t="shared" si="25"/>
        <v>45603</v>
      </c>
      <c r="V42" s="8">
        <f t="shared" si="25"/>
        <v>45036</v>
      </c>
      <c r="W42" s="8">
        <f t="shared" si="25"/>
        <v>45603</v>
      </c>
      <c r="X42" s="8">
        <f t="shared" si="25"/>
        <v>45036</v>
      </c>
      <c r="Y42" s="8">
        <f t="shared" si="25"/>
        <v>45603</v>
      </c>
      <c r="Z42" s="8">
        <f t="shared" si="25"/>
        <v>45036</v>
      </c>
      <c r="AA42" s="8">
        <f t="shared" si="25"/>
        <v>45603</v>
      </c>
      <c r="AB42" s="8">
        <f t="shared" si="25"/>
        <v>45036</v>
      </c>
      <c r="AC42" s="8">
        <f t="shared" si="25"/>
        <v>45603</v>
      </c>
      <c r="AD42" s="8">
        <f t="shared" si="25"/>
        <v>45036</v>
      </c>
      <c r="AE42" s="8">
        <f t="shared" si="25"/>
        <v>53703</v>
      </c>
      <c r="AF42" s="8">
        <f t="shared" si="25"/>
        <v>54432</v>
      </c>
      <c r="AG42" s="8">
        <f t="shared" si="25"/>
        <v>53703</v>
      </c>
      <c r="AH42" s="8">
        <f t="shared" si="25"/>
        <v>54837</v>
      </c>
      <c r="AI42" s="8">
        <f t="shared" si="25"/>
        <v>56133</v>
      </c>
      <c r="AJ42" s="8">
        <f t="shared" si="25"/>
        <v>54837</v>
      </c>
      <c r="AK42" s="8">
        <f t="shared" si="25"/>
        <v>60021</v>
      </c>
      <c r="AL42" s="8">
        <f t="shared" si="25"/>
        <v>87075</v>
      </c>
      <c r="AM42" s="8">
        <f t="shared" si="25"/>
        <v>89100</v>
      </c>
      <c r="AN42" s="8">
        <f t="shared" si="25"/>
        <v>96795</v>
      </c>
      <c r="AO42" s="8">
        <f t="shared" si="25"/>
        <v>96795</v>
      </c>
      <c r="AP42" s="8">
        <f t="shared" si="25"/>
        <v>99630</v>
      </c>
      <c r="AQ42" s="8">
        <f t="shared" si="25"/>
        <v>91125</v>
      </c>
      <c r="AR42" s="8">
        <f t="shared" si="25"/>
        <v>89100</v>
      </c>
      <c r="AS42" s="8">
        <f t="shared" si="25"/>
        <v>63909</v>
      </c>
      <c r="AT42" s="8">
        <f t="shared" si="25"/>
        <v>62289</v>
      </c>
      <c r="AU42" s="8">
        <f t="shared" si="25"/>
        <v>65529</v>
      </c>
      <c r="AV42" s="8">
        <f t="shared" si="25"/>
        <v>67149</v>
      </c>
      <c r="AW42" s="8">
        <f t="shared" si="25"/>
        <v>74439</v>
      </c>
      <c r="AX42" s="8">
        <f t="shared" si="25"/>
        <v>76059</v>
      </c>
      <c r="AY42" s="8">
        <f t="shared" si="25"/>
        <v>79299</v>
      </c>
      <c r="AZ42" s="8">
        <f t="shared" si="25"/>
        <v>77679</v>
      </c>
      <c r="BA42" s="8">
        <f t="shared" si="25"/>
        <v>74439</v>
      </c>
      <c r="BB42" s="8">
        <f t="shared" si="25"/>
        <v>73224</v>
      </c>
      <c r="BC42" s="8">
        <f t="shared" si="25"/>
        <v>72009</v>
      </c>
      <c r="BD42" s="8">
        <f t="shared" si="25"/>
        <v>73224</v>
      </c>
      <c r="BE42" s="8">
        <f t="shared" si="25"/>
        <v>61074</v>
      </c>
      <c r="BF42" s="8">
        <f t="shared" si="25"/>
        <v>59859</v>
      </c>
    </row>
    <row r="43" spans="1:58" s="50" customFormat="1" x14ac:dyDescent="0.2">
      <c r="A43" s="100"/>
      <c r="AE43" s="208"/>
      <c r="AF43" s="208"/>
      <c r="AG43" s="208"/>
      <c r="AH43" s="208"/>
      <c r="AI43" s="208"/>
      <c r="AJ43" s="208"/>
      <c r="AK43" s="208"/>
      <c r="AL43" s="208"/>
      <c r="AM43" s="208"/>
      <c r="AN43" s="208"/>
      <c r="AO43" s="208"/>
      <c r="AP43" s="208"/>
    </row>
    <row r="44" spans="1:58" s="50" customFormat="1" ht="12.75" thickBot="1" x14ac:dyDescent="0.25">
      <c r="A44" s="100"/>
      <c r="AE44" s="208"/>
      <c r="AF44" s="208"/>
      <c r="AG44" s="208"/>
      <c r="AH44" s="208"/>
      <c r="AI44" s="208"/>
      <c r="AJ44" s="208"/>
      <c r="AK44" s="208"/>
      <c r="AL44" s="208"/>
      <c r="AM44" s="208"/>
      <c r="AN44" s="208"/>
      <c r="AO44" s="208"/>
      <c r="AP44" s="208"/>
    </row>
    <row r="45" spans="1:58" s="50" customFormat="1" ht="12.75" thickBot="1" x14ac:dyDescent="0.25">
      <c r="A45" s="104" t="s">
        <v>66</v>
      </c>
      <c r="AE45" s="208"/>
      <c r="AF45" s="208"/>
      <c r="AG45" s="208"/>
      <c r="AH45" s="208"/>
      <c r="AI45" s="208"/>
      <c r="AJ45" s="208"/>
      <c r="AK45" s="208"/>
      <c r="AL45" s="208"/>
      <c r="AM45" s="208"/>
      <c r="AN45" s="208"/>
      <c r="AO45" s="208"/>
      <c r="AP45" s="208"/>
    </row>
    <row r="46" spans="1:58" x14ac:dyDescent="0.2">
      <c r="A46" s="63" t="s">
        <v>78</v>
      </c>
    </row>
    <row r="47" spans="1:58" ht="9" hidden="1" customHeight="1" x14ac:dyDescent="0.2">
      <c r="A47" s="43" t="s">
        <v>67</v>
      </c>
    </row>
    <row r="48" spans="1:58"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3.5" thickBot="1" x14ac:dyDescent="0.25">
      <c r="A58"/>
    </row>
    <row r="59" spans="1:1" ht="12.75" thickBot="1" x14ac:dyDescent="0.25">
      <c r="A59" s="107" t="s">
        <v>139</v>
      </c>
    </row>
    <row r="60" spans="1:1" x14ac:dyDescent="0.2">
      <c r="A60" s="48" t="s">
        <v>278</v>
      </c>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0"/>
  <sheetViews>
    <sheetView topLeftCell="A6"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30" width="9" style="48"/>
    <col min="31" max="42" width="9" style="209"/>
    <col min="43" max="16384" width="9" style="48"/>
  </cols>
  <sheetData>
    <row r="1" spans="1:58" s="51" customFormat="1" ht="12" customHeight="1" x14ac:dyDescent="0.2">
      <c r="A1" s="213" t="s">
        <v>82</v>
      </c>
      <c r="AE1" s="207"/>
      <c r="AF1" s="207"/>
      <c r="AG1" s="207"/>
      <c r="AH1" s="207"/>
      <c r="AI1" s="207"/>
      <c r="AJ1" s="207"/>
      <c r="AK1" s="207"/>
      <c r="AL1" s="207"/>
      <c r="AM1" s="207"/>
      <c r="AN1" s="207"/>
      <c r="AO1" s="207"/>
      <c r="AP1" s="207"/>
    </row>
    <row r="2" spans="1:58" s="51" customFormat="1" ht="12" customHeight="1" x14ac:dyDescent="0.2">
      <c r="A2" s="213"/>
      <c r="AE2" s="207"/>
      <c r="AF2" s="207"/>
      <c r="AG2" s="207"/>
      <c r="AH2" s="207"/>
      <c r="AI2" s="207"/>
      <c r="AJ2" s="207"/>
      <c r="AK2" s="207"/>
      <c r="AL2" s="207"/>
      <c r="AM2" s="207"/>
      <c r="AN2" s="207"/>
      <c r="AO2" s="207"/>
      <c r="AP2" s="207"/>
    </row>
    <row r="3" spans="1:58" s="51" customFormat="1" ht="11.1" customHeight="1" x14ac:dyDescent="0.2">
      <c r="A3" s="97" t="s">
        <v>101</v>
      </c>
      <c r="AE3" s="207"/>
      <c r="AF3" s="207"/>
      <c r="AG3" s="207"/>
      <c r="AH3" s="207"/>
      <c r="AI3" s="207"/>
      <c r="AJ3" s="207"/>
      <c r="AK3" s="207"/>
      <c r="AL3" s="207"/>
      <c r="AM3" s="207"/>
      <c r="AN3" s="207"/>
      <c r="AO3" s="207"/>
      <c r="AP3" s="207"/>
    </row>
    <row r="4" spans="1:58" s="52" customFormat="1" ht="32.1" customHeight="1" x14ac:dyDescent="0.2">
      <c r="A4" s="98" t="s">
        <v>64</v>
      </c>
      <c r="B4" s="189">
        <f>'C завтраками| Bed and breakfast'!B4</f>
        <v>45910</v>
      </c>
      <c r="C4" s="189">
        <f>'C завтраками| Bed and breakfast'!C4</f>
        <v>45914</v>
      </c>
      <c r="D4" s="189">
        <f>'C завтраками| Bed and breakfast'!D4</f>
        <v>45916</v>
      </c>
      <c r="E4" s="189">
        <f>'C завтраками| Bed and breakfast'!E4</f>
        <v>45919</v>
      </c>
      <c r="F4" s="189">
        <f>'C завтраками| Bed and breakfast'!F4</f>
        <v>45922</v>
      </c>
      <c r="G4" s="189">
        <f>'C завтраками| Bed and breakfast'!G4</f>
        <v>45924</v>
      </c>
      <c r="H4" s="189">
        <f>'C завтраками| Bed and breakfast'!H4</f>
        <v>45926</v>
      </c>
      <c r="I4" s="189">
        <f>'C завтраками| Bed and breakfast'!I4</f>
        <v>45931</v>
      </c>
      <c r="J4" s="189">
        <f>'C завтраками| Bed and breakfast'!J4</f>
        <v>45933</v>
      </c>
      <c r="K4" s="189">
        <f>'C завтраками| Bed and breakfast'!K4</f>
        <v>45938</v>
      </c>
      <c r="L4" s="189">
        <f>'C завтраками| Bed and breakfast'!L4</f>
        <v>45940</v>
      </c>
      <c r="M4" s="189">
        <f>'C завтраками| Bed and breakfast'!M4</f>
        <v>45942</v>
      </c>
      <c r="N4" s="189">
        <f>'C завтраками| Bed and breakfast'!N4</f>
        <v>45947</v>
      </c>
      <c r="O4" s="189">
        <f>'C завтраками| Bed and breakfast'!O4</f>
        <v>45949</v>
      </c>
      <c r="P4" s="189">
        <f>'C завтраками| Bed and breakfast'!P4</f>
        <v>45953</v>
      </c>
      <c r="Q4" s="189">
        <f>'C завтраками| Bed and breakfast'!Q4</f>
        <v>45954</v>
      </c>
      <c r="R4" s="189">
        <f>'C завтраками| Bed and breakfast'!R4</f>
        <v>45958</v>
      </c>
      <c r="S4" s="189">
        <f>'C завтраками| Bed and breakfast'!S4</f>
        <v>45959</v>
      </c>
      <c r="T4" s="189">
        <f>'C завтраками| Bed and breakfast'!T4</f>
        <v>45961</v>
      </c>
      <c r="U4" s="189">
        <f>'C завтраками| Bed and breakfast'!U4</f>
        <v>45965</v>
      </c>
      <c r="V4" s="189">
        <f>'C завтраками| Bed and breakfast'!V4</f>
        <v>45966</v>
      </c>
      <c r="W4" s="189">
        <f>'C завтраками| Bed and breakfast'!W4</f>
        <v>45968</v>
      </c>
      <c r="X4" s="189">
        <f>'C завтраками| Bed and breakfast'!X4</f>
        <v>45970</v>
      </c>
      <c r="Y4" s="189">
        <f>'C завтраками| Bed and breakfast'!Y4</f>
        <v>45975</v>
      </c>
      <c r="Z4" s="189">
        <f>'C завтраками| Bed and breakfast'!Z4</f>
        <v>45977</v>
      </c>
      <c r="AA4" s="189">
        <f>'C завтраками| Bed and breakfast'!AA4</f>
        <v>45982</v>
      </c>
      <c r="AB4" s="189">
        <f>'C завтраками| Bed and breakfast'!AB4</f>
        <v>45984</v>
      </c>
      <c r="AC4" s="189">
        <f>'C завтраками| Bed and breakfast'!AC4</f>
        <v>45989</v>
      </c>
      <c r="AD4" s="189">
        <f>'C завтраками| Bed and breakfast'!AD4</f>
        <v>45991</v>
      </c>
      <c r="AE4" s="189">
        <f>'C завтраками| Bed and breakfast'!AE4</f>
        <v>45992</v>
      </c>
      <c r="AF4" s="189">
        <f>'C завтраками| Bed and breakfast'!AF4</f>
        <v>45998</v>
      </c>
      <c r="AG4" s="189">
        <f>'C завтраками| Bed and breakfast'!AG4</f>
        <v>46000</v>
      </c>
      <c r="AH4" s="189">
        <f>'C завтраками| Bed and breakfast'!AH4</f>
        <v>46003</v>
      </c>
      <c r="AI4" s="189">
        <f>'C завтраками| Bed and breakfast'!AI4</f>
        <v>46010</v>
      </c>
      <c r="AJ4" s="189">
        <f>'C завтраками| Bed and breakfast'!AJ4</f>
        <v>46012</v>
      </c>
      <c r="AK4" s="189">
        <f>'C завтраками| Bed and breakfast'!AK4</f>
        <v>46017</v>
      </c>
      <c r="AL4" s="189">
        <f>'C завтраками| Bed and breakfast'!AL4</f>
        <v>46020</v>
      </c>
      <c r="AM4" s="189">
        <f>'C завтраками| Bed and breakfast'!AM4</f>
        <v>46021</v>
      </c>
      <c r="AN4" s="189">
        <f>'C завтраками| Bed and breakfast'!AN4</f>
        <v>46022</v>
      </c>
      <c r="AO4" s="189">
        <f>'C завтраками| Bed and breakfast'!AO4</f>
        <v>46023</v>
      </c>
      <c r="AP4" s="189">
        <f>'C завтраками| Bed and breakfast'!AP4</f>
        <v>46024</v>
      </c>
      <c r="AQ4" s="189">
        <f>'C завтраками| Bed and breakfast'!AQ4</f>
        <v>46029</v>
      </c>
      <c r="AR4" s="189">
        <f>'C завтраками| Bed and breakfast'!AR4</f>
        <v>46030</v>
      </c>
      <c r="AS4" s="189">
        <f>'C завтраками| Bed and breakfast'!AS4</f>
        <v>46031</v>
      </c>
      <c r="AT4" s="189">
        <f>'C завтраками| Bed and breakfast'!AT4</f>
        <v>46033</v>
      </c>
      <c r="AU4" s="189">
        <f>'C завтраками| Bed and breakfast'!AU4</f>
        <v>46045</v>
      </c>
      <c r="AV4" s="189">
        <f>'C завтраками| Bed and breakfast'!AV4</f>
        <v>46052</v>
      </c>
      <c r="AW4" s="189">
        <f>'C завтраками| Bed and breakfast'!AW4</f>
        <v>46054</v>
      </c>
      <c r="AX4" s="189">
        <f>'C завтраками| Bed and breakfast'!AX4</f>
        <v>46066</v>
      </c>
      <c r="AY4" s="189">
        <f>'C завтраками| Bed and breakfast'!AY4</f>
        <v>46073</v>
      </c>
      <c r="AZ4" s="189">
        <f>'C завтраками| Bed and breakfast'!AZ4</f>
        <v>46076</v>
      </c>
      <c r="BA4" s="189">
        <f>'C завтраками| Bed and breakfast'!BA4</f>
        <v>46077</v>
      </c>
      <c r="BB4" s="189">
        <f>'C завтраками| Bed and breakfast'!BB4</f>
        <v>46082</v>
      </c>
      <c r="BC4" s="189">
        <f>'C завтраками| Bed and breakfast'!BC4</f>
        <v>46085</v>
      </c>
      <c r="BD4" s="189">
        <f>'C завтраками| Bed and breakfast'!BD4</f>
        <v>46087</v>
      </c>
      <c r="BE4" s="189">
        <f>'C завтраками| Bed and breakfast'!BE4</f>
        <v>46090</v>
      </c>
      <c r="BF4" s="189">
        <f>'C завтраками| Bed and breakfast'!BF4</f>
        <v>46105</v>
      </c>
    </row>
    <row r="5" spans="1:58" s="53" customFormat="1" ht="21.95" customHeight="1" x14ac:dyDescent="0.2">
      <c r="A5" s="98"/>
      <c r="B5" s="189">
        <f>'C завтраками| Bed and breakfast'!B5</f>
        <v>45913</v>
      </c>
      <c r="C5" s="189">
        <f>'C завтраками| Bed and breakfast'!C5</f>
        <v>45915</v>
      </c>
      <c r="D5" s="189">
        <f>'C завтраками| Bed and breakfast'!D5</f>
        <v>45918</v>
      </c>
      <c r="E5" s="189">
        <f>'C завтраками| Bed and breakfast'!E5</f>
        <v>45921</v>
      </c>
      <c r="F5" s="189">
        <f>'C завтраками| Bed and breakfast'!F5</f>
        <v>45923</v>
      </c>
      <c r="G5" s="189">
        <f>'C завтраками| Bed and breakfast'!G5</f>
        <v>45925</v>
      </c>
      <c r="H5" s="189">
        <f>'C завтраками| Bed and breakfast'!H5</f>
        <v>45930</v>
      </c>
      <c r="I5" s="189">
        <f>'C завтраками| Bed and breakfast'!I5</f>
        <v>45932</v>
      </c>
      <c r="J5" s="189">
        <f>'C завтраками| Bed and breakfast'!J5</f>
        <v>45937</v>
      </c>
      <c r="K5" s="189">
        <f>'C завтраками| Bed and breakfast'!K5</f>
        <v>45939</v>
      </c>
      <c r="L5" s="189">
        <f>'C завтраками| Bed and breakfast'!L5</f>
        <v>45941</v>
      </c>
      <c r="M5" s="189">
        <f>'C завтраками| Bed and breakfast'!M5</f>
        <v>45946</v>
      </c>
      <c r="N5" s="189">
        <f>'C завтраками| Bed and breakfast'!N5</f>
        <v>45948</v>
      </c>
      <c r="O5" s="189">
        <f>'C завтраками| Bed and breakfast'!O5</f>
        <v>45952</v>
      </c>
      <c r="P5" s="189">
        <f>'C завтраками| Bed and breakfast'!P5</f>
        <v>45953</v>
      </c>
      <c r="Q5" s="189">
        <f>'C завтраками| Bed and breakfast'!Q5</f>
        <v>45957</v>
      </c>
      <c r="R5" s="189">
        <f>'C завтраками| Bed and breakfast'!R5</f>
        <v>45958</v>
      </c>
      <c r="S5" s="189">
        <f>'C завтраками| Bed and breakfast'!S5</f>
        <v>45960</v>
      </c>
      <c r="T5" s="189">
        <f>'C завтраками| Bed and breakfast'!T5</f>
        <v>45963</v>
      </c>
      <c r="U5" s="189">
        <f>'C завтраками| Bed and breakfast'!U5</f>
        <v>45965</v>
      </c>
      <c r="V5" s="189">
        <f>'C завтраками| Bed and breakfast'!V5</f>
        <v>45967</v>
      </c>
      <c r="W5" s="189">
        <f>'C завтраками| Bed and breakfast'!W5</f>
        <v>45969</v>
      </c>
      <c r="X5" s="189">
        <f>'C завтраками| Bed and breakfast'!X5</f>
        <v>45974</v>
      </c>
      <c r="Y5" s="189">
        <f>'C завтраками| Bed and breakfast'!Y5</f>
        <v>45976</v>
      </c>
      <c r="Z5" s="189">
        <f>'C завтраками| Bed and breakfast'!Z5</f>
        <v>45981</v>
      </c>
      <c r="AA5" s="189">
        <f>'C завтраками| Bed and breakfast'!AA5</f>
        <v>45983</v>
      </c>
      <c r="AB5" s="189">
        <f>'C завтраками| Bed and breakfast'!AB5</f>
        <v>45988</v>
      </c>
      <c r="AC5" s="189">
        <f>'C завтраками| Bed and breakfast'!AC5</f>
        <v>45990</v>
      </c>
      <c r="AD5" s="189">
        <f>'C завтраками| Bed and breakfast'!AD5</f>
        <v>45991</v>
      </c>
      <c r="AE5" s="189">
        <f>'C завтраками| Bed and breakfast'!AE5</f>
        <v>45997</v>
      </c>
      <c r="AF5" s="189">
        <f>'C завтраками| Bed and breakfast'!AF5</f>
        <v>45999</v>
      </c>
      <c r="AG5" s="189">
        <f>'C завтраками| Bed and breakfast'!AG5</f>
        <v>46002</v>
      </c>
      <c r="AH5" s="189">
        <f>'C завтраками| Bed and breakfast'!AH5</f>
        <v>46009</v>
      </c>
      <c r="AI5" s="189">
        <f>'C завтраками| Bed and breakfast'!AI5</f>
        <v>46011</v>
      </c>
      <c r="AJ5" s="189">
        <f>'C завтраками| Bed and breakfast'!AJ5</f>
        <v>46016</v>
      </c>
      <c r="AK5" s="189">
        <f>'C завтраками| Bed and breakfast'!AK5</f>
        <v>46019</v>
      </c>
      <c r="AL5" s="189">
        <f>'C завтраками| Bed and breakfast'!AL5</f>
        <v>46020</v>
      </c>
      <c r="AM5" s="189">
        <f>'C завтраками| Bed and breakfast'!AM5</f>
        <v>46021</v>
      </c>
      <c r="AN5" s="189">
        <f>'C завтраками| Bed and breakfast'!AN5</f>
        <v>46022</v>
      </c>
      <c r="AO5" s="189">
        <f>'C завтраками| Bed and breakfast'!AO5</f>
        <v>46023</v>
      </c>
      <c r="AP5" s="189">
        <f>'C завтраками| Bed and breakfast'!AP5</f>
        <v>46028</v>
      </c>
      <c r="AQ5" s="189">
        <f>'C завтраками| Bed and breakfast'!AQ5</f>
        <v>46029</v>
      </c>
      <c r="AR5" s="189">
        <f>'C завтраками| Bed and breakfast'!AR5</f>
        <v>46030</v>
      </c>
      <c r="AS5" s="189">
        <f>'C завтраками| Bed and breakfast'!AS5</f>
        <v>46032</v>
      </c>
      <c r="AT5" s="189">
        <f>'C завтраками| Bed and breakfast'!AT5</f>
        <v>46044</v>
      </c>
      <c r="AU5" s="189">
        <f>'C завтраками| Bed and breakfast'!AU5</f>
        <v>46051</v>
      </c>
      <c r="AV5" s="189">
        <f>'C завтраками| Bed and breakfast'!AV5</f>
        <v>46053</v>
      </c>
      <c r="AW5" s="189">
        <f>'C завтраками| Bed and breakfast'!AW5</f>
        <v>46065</v>
      </c>
      <c r="AX5" s="189">
        <f>'C завтраками| Bed and breakfast'!AX5</f>
        <v>46072</v>
      </c>
      <c r="AY5" s="189">
        <f>'C завтраками| Bed and breakfast'!AY5</f>
        <v>46075</v>
      </c>
      <c r="AZ5" s="189">
        <f>'C завтраками| Bed and breakfast'!AZ5</f>
        <v>46076</v>
      </c>
      <c r="BA5" s="189">
        <f>'C завтраками| Bed and breakfast'!BA5</f>
        <v>46081</v>
      </c>
      <c r="BB5" s="189">
        <f>'C завтраками| Bed and breakfast'!BB5</f>
        <v>46084</v>
      </c>
      <c r="BC5" s="189">
        <f>'C завтраками| Bed and breakfast'!BC5</f>
        <v>46086</v>
      </c>
      <c r="BD5" s="189">
        <f>'C завтраками| Bed and breakfast'!BD5</f>
        <v>46089</v>
      </c>
      <c r="BE5" s="189">
        <f>'C завтраками| Bed and breakfast'!BE5</f>
        <v>46104</v>
      </c>
      <c r="BF5" s="189">
        <f>'C завтраками| Bed and breakfast'!BF5</f>
        <v>46112</v>
      </c>
    </row>
    <row r="6" spans="1:58" s="53" customFormat="1" x14ac:dyDescent="0.2">
      <c r="A6" s="42" t="s">
        <v>83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8" s="53" customFormat="1" x14ac:dyDescent="0.2">
      <c r="A7" s="88">
        <v>1</v>
      </c>
      <c r="B7" s="8">
        <f>'C завтраками| Bed and breakfast'!B7*0.9</f>
        <v>13230</v>
      </c>
      <c r="C7" s="8">
        <f>'C завтраками| Bed and breakfast'!C7*0.9</f>
        <v>9810</v>
      </c>
      <c r="D7" s="8">
        <f>'C завтраками| Bed and breakfast'!D7*0.9</f>
        <v>14310</v>
      </c>
      <c r="E7" s="8">
        <f>'C завтраками| Bed and breakfast'!E7*0.9</f>
        <v>11070</v>
      </c>
      <c r="F7" s="8">
        <f>'C завтраками| Bed and breakfast'!F7*0.9</f>
        <v>14310</v>
      </c>
      <c r="G7" s="8">
        <f>'C завтраками| Bed and breakfast'!G7*0.9</f>
        <v>15210</v>
      </c>
      <c r="H7" s="8">
        <f>'C завтраками| Bed and breakfast'!H7*0.9</f>
        <v>9810</v>
      </c>
      <c r="I7" s="8">
        <f>'C завтраками| Bed and breakfast'!I7*0.9</f>
        <v>10350</v>
      </c>
      <c r="J7" s="8">
        <f>'C завтраками| Bed and breakfast'!J7*0.9</f>
        <v>11610</v>
      </c>
      <c r="K7" s="8">
        <f>'C завтраками| Bed and breakfast'!K7*0.9</f>
        <v>10350</v>
      </c>
      <c r="L7" s="8">
        <f>'C завтраками| Bed and breakfast'!L7*0.9</f>
        <v>10350</v>
      </c>
      <c r="M7" s="8">
        <f>'C завтраками| Bed and breakfast'!M7*0.9</f>
        <v>9270</v>
      </c>
      <c r="N7" s="8">
        <f>'C завтраками| Bed and breakfast'!N7*0.9</f>
        <v>9270</v>
      </c>
      <c r="O7" s="8">
        <f>'C завтраками| Bed and breakfast'!O7*0.9</f>
        <v>9270</v>
      </c>
      <c r="P7" s="8">
        <f>'C завтраками| Bed and breakfast'!P7*0.9</f>
        <v>9270</v>
      </c>
      <c r="Q7" s="8">
        <f>'C завтраками| Bed and breakfast'!Q7*0.9</f>
        <v>10980</v>
      </c>
      <c r="R7" s="8">
        <f>'C завтраками| Bed and breakfast'!R7*0.9</f>
        <v>10350</v>
      </c>
      <c r="S7" s="8">
        <f>'C завтраками| Bed and breakfast'!S7*0.9</f>
        <v>10350</v>
      </c>
      <c r="T7" s="8">
        <f>'C завтраками| Bed and breakfast'!T7*0.9</f>
        <v>10980</v>
      </c>
      <c r="U7" s="8">
        <f>'C завтраками| Bed and breakfast'!U7*0.9</f>
        <v>8640</v>
      </c>
      <c r="V7" s="8">
        <f>'C завтраками| Bed and breakfast'!V7*0.9</f>
        <v>8010</v>
      </c>
      <c r="W7" s="8">
        <f>'C завтраками| Bed and breakfast'!W7*0.9</f>
        <v>8640</v>
      </c>
      <c r="X7" s="8">
        <f>'C завтраками| Bed and breakfast'!X7*0.9</f>
        <v>8010</v>
      </c>
      <c r="Y7" s="8">
        <f>'C завтраками| Bed and breakfast'!Y7*0.9</f>
        <v>8640</v>
      </c>
      <c r="Z7" s="8">
        <f>'C завтраками| Bed and breakfast'!Z7*0.9</f>
        <v>8010</v>
      </c>
      <c r="AA7" s="8">
        <f>'C завтраками| Bed and breakfast'!AA7*0.9</f>
        <v>8640</v>
      </c>
      <c r="AB7" s="8">
        <f>'C завтраками| Bed and breakfast'!AB7*0.9</f>
        <v>8010</v>
      </c>
      <c r="AC7" s="8">
        <f>'C завтраками| Bed and breakfast'!AC7*0.9</f>
        <v>8640</v>
      </c>
      <c r="AD7" s="8">
        <f>'C завтраками| Bed and breakfast'!AD7*0.9</f>
        <v>8010</v>
      </c>
      <c r="AE7" s="8">
        <f>'C завтраками| Bed and breakfast'!AE7*0.9</f>
        <v>8640</v>
      </c>
      <c r="AF7" s="8">
        <f>'C завтраками| Bed and breakfast'!AF7*0.9</f>
        <v>9450</v>
      </c>
      <c r="AG7" s="8">
        <f>'C завтраками| Bed and breakfast'!AG7*0.9</f>
        <v>8640</v>
      </c>
      <c r="AH7" s="8">
        <f>'C завтраками| Bed and breakfast'!AH7*0.9</f>
        <v>9900</v>
      </c>
      <c r="AI7" s="8">
        <f>'C завтраками| Bed and breakfast'!AI7*0.9</f>
        <v>11340</v>
      </c>
      <c r="AJ7" s="8">
        <f>'C завтраками| Bed and breakfast'!AJ7*0.9</f>
        <v>9900</v>
      </c>
      <c r="AK7" s="8">
        <f>'C завтраками| Bed and breakfast'!AK7*0.9</f>
        <v>15660</v>
      </c>
      <c r="AL7" s="8">
        <f>'C завтраками| Bed and breakfast'!AL7*0.9</f>
        <v>22725</v>
      </c>
      <c r="AM7" s="8">
        <f>'C завтраками| Bed and breakfast'!AM7*0.9</f>
        <v>24975</v>
      </c>
      <c r="AN7" s="8">
        <f>'C завтраками| Bed and breakfast'!AN7*0.9</f>
        <v>33525</v>
      </c>
      <c r="AO7" s="8">
        <f>'C завтраками| Bed and breakfast'!AO7*0.9</f>
        <v>33525</v>
      </c>
      <c r="AP7" s="8">
        <f>'C завтраками| Bed and breakfast'!AP7*0.9</f>
        <v>36675</v>
      </c>
      <c r="AQ7" s="8">
        <f>'C завтраками| Bed and breakfast'!AQ7*0.9</f>
        <v>27225</v>
      </c>
      <c r="AR7" s="8">
        <f>'C завтраками| Bed and breakfast'!AR7*0.9</f>
        <v>24975</v>
      </c>
      <c r="AS7" s="8">
        <f>'C завтраками| Bed and breakfast'!AS7*0.9</f>
        <v>19755</v>
      </c>
      <c r="AT7" s="8">
        <f>'C завтраками| Bed and breakfast'!AT7*0.9</f>
        <v>17955</v>
      </c>
      <c r="AU7" s="8">
        <f>'C завтраками| Bed and breakfast'!AU7*0.9</f>
        <v>21555</v>
      </c>
      <c r="AV7" s="8">
        <f>'C завтраками| Bed and breakfast'!AV7*0.9</f>
        <v>23355</v>
      </c>
      <c r="AW7" s="8">
        <f>'C завтраками| Bed and breakfast'!AW7*0.9</f>
        <v>22455</v>
      </c>
      <c r="AX7" s="8">
        <f>'C завтраками| Bed and breakfast'!AX7*0.9</f>
        <v>24255</v>
      </c>
      <c r="AY7" s="8">
        <f>'C завтраками| Bed and breakfast'!AY7*0.9</f>
        <v>27855</v>
      </c>
      <c r="AZ7" s="8">
        <f>'C завтраками| Bed and breakfast'!AZ7*0.9</f>
        <v>26055</v>
      </c>
      <c r="BA7" s="8">
        <f>'C завтраками| Bed and breakfast'!BA7*0.9</f>
        <v>22455</v>
      </c>
      <c r="BB7" s="8">
        <f>'C завтраками| Bed and breakfast'!BB7*0.9</f>
        <v>21105</v>
      </c>
      <c r="BC7" s="8">
        <f>'C завтраками| Bed and breakfast'!BC7*0.9</f>
        <v>19755</v>
      </c>
      <c r="BD7" s="8">
        <f>'C завтраками| Bed and breakfast'!BD7*0.9</f>
        <v>21105</v>
      </c>
      <c r="BE7" s="8">
        <f>'C завтраками| Bed and breakfast'!BE7*0.9</f>
        <v>16605</v>
      </c>
      <c r="BF7" s="8">
        <f>'C завтраками| Bed and breakfast'!BF7*0.9</f>
        <v>15255</v>
      </c>
    </row>
    <row r="8" spans="1:58" s="53" customFormat="1" x14ac:dyDescent="0.2">
      <c r="A8" s="88">
        <v>2</v>
      </c>
      <c r="B8" s="8">
        <f>'C завтраками| Bed and breakfast'!B8*0.9</f>
        <v>14760</v>
      </c>
      <c r="C8" s="8">
        <f>'C завтраками| Bed and breakfast'!C8*0.9</f>
        <v>11340</v>
      </c>
      <c r="D8" s="8">
        <f>'C завтраками| Bed and breakfast'!D8*0.9</f>
        <v>15840</v>
      </c>
      <c r="E8" s="8">
        <f>'C завтраками| Bed and breakfast'!E8*0.9</f>
        <v>12600</v>
      </c>
      <c r="F8" s="8">
        <f>'C завтраками| Bed and breakfast'!F8*0.9</f>
        <v>15840</v>
      </c>
      <c r="G8" s="8">
        <f>'C завтраками| Bed and breakfast'!G8*0.9</f>
        <v>16740</v>
      </c>
      <c r="H8" s="8">
        <f>'C завтраками| Bed and breakfast'!H8*0.9</f>
        <v>11340</v>
      </c>
      <c r="I8" s="8">
        <f>'C завтраками| Bed and breakfast'!I8*0.9</f>
        <v>11880</v>
      </c>
      <c r="J8" s="8">
        <f>'C завтраками| Bed and breakfast'!J8*0.9</f>
        <v>13140</v>
      </c>
      <c r="K8" s="8">
        <f>'C завтраками| Bed and breakfast'!K8*0.9</f>
        <v>11880</v>
      </c>
      <c r="L8" s="8">
        <f>'C завтраками| Bed and breakfast'!L8*0.9</f>
        <v>11880</v>
      </c>
      <c r="M8" s="8">
        <f>'C завтраками| Bed and breakfast'!M8*0.9</f>
        <v>10800</v>
      </c>
      <c r="N8" s="8">
        <f>'C завтраками| Bed and breakfast'!N8*0.9</f>
        <v>10800</v>
      </c>
      <c r="O8" s="8">
        <f>'C завтраками| Bed and breakfast'!O8*0.9</f>
        <v>10800</v>
      </c>
      <c r="P8" s="8">
        <f>'C завтраками| Bed and breakfast'!P8*0.9</f>
        <v>10800</v>
      </c>
      <c r="Q8" s="8">
        <f>'C завтраками| Bed and breakfast'!Q8*0.9</f>
        <v>12510</v>
      </c>
      <c r="R8" s="8">
        <f>'C завтраками| Bed and breakfast'!R8*0.9</f>
        <v>11880</v>
      </c>
      <c r="S8" s="8">
        <f>'C завтраками| Bed and breakfast'!S8*0.9</f>
        <v>11880</v>
      </c>
      <c r="T8" s="8">
        <f>'C завтраками| Bed and breakfast'!T8*0.9</f>
        <v>12510</v>
      </c>
      <c r="U8" s="8">
        <f>'C завтраками| Bed and breakfast'!U8*0.9</f>
        <v>10170</v>
      </c>
      <c r="V8" s="8">
        <f>'C завтраками| Bed and breakfast'!V8*0.9</f>
        <v>9540</v>
      </c>
      <c r="W8" s="8">
        <f>'C завтраками| Bed and breakfast'!W8*0.9</f>
        <v>10170</v>
      </c>
      <c r="X8" s="8">
        <f>'C завтраками| Bed and breakfast'!X8*0.9</f>
        <v>9540</v>
      </c>
      <c r="Y8" s="8">
        <f>'C завтраками| Bed and breakfast'!Y8*0.9</f>
        <v>10170</v>
      </c>
      <c r="Z8" s="8">
        <f>'C завтраками| Bed and breakfast'!Z8*0.9</f>
        <v>9540</v>
      </c>
      <c r="AA8" s="8">
        <f>'C завтраками| Bed and breakfast'!AA8*0.9</f>
        <v>10170</v>
      </c>
      <c r="AB8" s="8">
        <f>'C завтраками| Bed and breakfast'!AB8*0.9</f>
        <v>9540</v>
      </c>
      <c r="AC8" s="8">
        <f>'C завтраками| Bed and breakfast'!AC8*0.9</f>
        <v>10170</v>
      </c>
      <c r="AD8" s="8">
        <f>'C завтраками| Bed and breakfast'!AD8*0.9</f>
        <v>9540</v>
      </c>
      <c r="AE8" s="8">
        <f>'C завтраками| Bed and breakfast'!AE8*0.9</f>
        <v>10170</v>
      </c>
      <c r="AF8" s="8">
        <f>'C завтраками| Bed and breakfast'!AF8*0.9</f>
        <v>10980</v>
      </c>
      <c r="AG8" s="8">
        <f>'C завтраками| Bed and breakfast'!AG8*0.9</f>
        <v>10170</v>
      </c>
      <c r="AH8" s="8">
        <f>'C завтраками| Bed and breakfast'!AH8*0.9</f>
        <v>11430</v>
      </c>
      <c r="AI8" s="8">
        <f>'C завтраками| Bed and breakfast'!AI8*0.9</f>
        <v>12870</v>
      </c>
      <c r="AJ8" s="8">
        <f>'C завтраками| Bed and breakfast'!AJ8*0.9</f>
        <v>11430</v>
      </c>
      <c r="AK8" s="8">
        <f>'C завтраками| Bed and breakfast'!AK8*0.9</f>
        <v>17190</v>
      </c>
      <c r="AL8" s="8">
        <f>'C завтраками| Bed and breakfast'!AL8*0.9</f>
        <v>24750</v>
      </c>
      <c r="AM8" s="8">
        <f>'C завтраками| Bed and breakfast'!AM8*0.9</f>
        <v>27000</v>
      </c>
      <c r="AN8" s="8">
        <f>'C завтраками| Bed and breakfast'!AN8*0.9</f>
        <v>35550</v>
      </c>
      <c r="AO8" s="8">
        <f>'C завтраками| Bed and breakfast'!AO8*0.9</f>
        <v>35550</v>
      </c>
      <c r="AP8" s="8">
        <f>'C завтраками| Bed and breakfast'!AP8*0.9</f>
        <v>38700</v>
      </c>
      <c r="AQ8" s="8">
        <f>'C завтраками| Bed and breakfast'!AQ8*0.9</f>
        <v>29250</v>
      </c>
      <c r="AR8" s="8">
        <f>'C завтраками| Bed and breakfast'!AR8*0.9</f>
        <v>27000</v>
      </c>
      <c r="AS8" s="8">
        <f>'C завтраками| Bed and breakfast'!AS8*0.9</f>
        <v>21510</v>
      </c>
      <c r="AT8" s="8">
        <f>'C завтраками| Bed and breakfast'!AT8*0.9</f>
        <v>19710</v>
      </c>
      <c r="AU8" s="8">
        <f>'C завтраками| Bed and breakfast'!AU8*0.9</f>
        <v>23310</v>
      </c>
      <c r="AV8" s="8">
        <f>'C завтраками| Bed and breakfast'!AV8*0.9</f>
        <v>25110</v>
      </c>
      <c r="AW8" s="8">
        <f>'C завтраками| Bed and breakfast'!AW8*0.9</f>
        <v>24210</v>
      </c>
      <c r="AX8" s="8">
        <f>'C завтраками| Bed and breakfast'!AX8*0.9</f>
        <v>26010</v>
      </c>
      <c r="AY8" s="8">
        <f>'C завтраками| Bed and breakfast'!AY8*0.9</f>
        <v>29610</v>
      </c>
      <c r="AZ8" s="8">
        <f>'C завтраками| Bed and breakfast'!AZ8*0.9</f>
        <v>27810</v>
      </c>
      <c r="BA8" s="8">
        <f>'C завтраками| Bed and breakfast'!BA8*0.9</f>
        <v>24210</v>
      </c>
      <c r="BB8" s="8">
        <f>'C завтраками| Bed and breakfast'!BB8*0.9</f>
        <v>22860</v>
      </c>
      <c r="BC8" s="8">
        <f>'C завтраками| Bed and breakfast'!BC8*0.9</f>
        <v>21510</v>
      </c>
      <c r="BD8" s="8">
        <f>'C завтраками| Bed and breakfast'!BD8*0.9</f>
        <v>22860</v>
      </c>
      <c r="BE8" s="8">
        <f>'C завтраками| Bed and breakfast'!BE8*0.9</f>
        <v>18360</v>
      </c>
      <c r="BF8" s="8">
        <f>'C завтраками| Bed and breakfast'!BF8*0.9</f>
        <v>17010</v>
      </c>
    </row>
    <row r="9" spans="1:58"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s="53" customFormat="1" x14ac:dyDescent="0.2">
      <c r="A10" s="180">
        <v>1</v>
      </c>
      <c r="B10" s="8">
        <f>'C завтраками| Bed and breakfast'!B10*0.9</f>
        <v>15030</v>
      </c>
      <c r="C10" s="8">
        <f>'C завтраками| Bed and breakfast'!C10*0.9</f>
        <v>11610</v>
      </c>
      <c r="D10" s="8">
        <f>'C завтраками| Bed and breakfast'!D10*0.9</f>
        <v>16110</v>
      </c>
      <c r="E10" s="8">
        <f>'C завтраками| Bed and breakfast'!E10*0.9</f>
        <v>12870</v>
      </c>
      <c r="F10" s="8">
        <f>'C завтраками| Bed and breakfast'!F10*0.9</f>
        <v>16110</v>
      </c>
      <c r="G10" s="8">
        <f>'C завтраками| Bed and breakfast'!G10*0.9</f>
        <v>17010</v>
      </c>
      <c r="H10" s="8">
        <f>'C завтраками| Bed and breakfast'!H10*0.9</f>
        <v>11610</v>
      </c>
      <c r="I10" s="8">
        <f>'C завтраками| Bed and breakfast'!I10*0.9</f>
        <v>11250</v>
      </c>
      <c r="J10" s="8">
        <f>'C завтраками| Bed and breakfast'!J10*0.9</f>
        <v>12510</v>
      </c>
      <c r="K10" s="8">
        <f>'C завтраками| Bed and breakfast'!K10*0.9</f>
        <v>11250</v>
      </c>
      <c r="L10" s="8">
        <f>'C завтраками| Bed and breakfast'!L10*0.9</f>
        <v>11250</v>
      </c>
      <c r="M10" s="8">
        <f>'C завтраками| Bed and breakfast'!M10*0.9</f>
        <v>10170</v>
      </c>
      <c r="N10" s="8">
        <f>'C завтраками| Bed and breakfast'!N10*0.9</f>
        <v>10170</v>
      </c>
      <c r="O10" s="8">
        <f>'C завтраками| Bed and breakfast'!O10*0.9</f>
        <v>10170</v>
      </c>
      <c r="P10" s="8">
        <f>'C завтраками| Bed and breakfast'!P10*0.9</f>
        <v>10170</v>
      </c>
      <c r="Q10" s="8">
        <f>'C завтраками| Bed and breakfast'!Q10*0.9</f>
        <v>11880</v>
      </c>
      <c r="R10" s="8">
        <f>'C завтраками| Bed and breakfast'!R10*0.9</f>
        <v>11250</v>
      </c>
      <c r="S10" s="8">
        <f>'C завтраками| Bed and breakfast'!S10*0.9</f>
        <v>11250</v>
      </c>
      <c r="T10" s="8">
        <f>'C завтраками| Bed and breakfast'!T10*0.9</f>
        <v>11880</v>
      </c>
      <c r="U10" s="8">
        <f>'C завтраками| Bed and breakfast'!U10*0.9</f>
        <v>9540</v>
      </c>
      <c r="V10" s="8">
        <f>'C завтраками| Bed and breakfast'!V10*0.9</f>
        <v>8910</v>
      </c>
      <c r="W10" s="8">
        <f>'C завтраками| Bed and breakfast'!W10*0.9</f>
        <v>9540</v>
      </c>
      <c r="X10" s="8">
        <f>'C завтраками| Bed and breakfast'!X10*0.9</f>
        <v>8910</v>
      </c>
      <c r="Y10" s="8">
        <f>'C завтраками| Bed and breakfast'!Y10*0.9</f>
        <v>9540</v>
      </c>
      <c r="Z10" s="8">
        <f>'C завтраками| Bed and breakfast'!Z10*0.9</f>
        <v>8910</v>
      </c>
      <c r="AA10" s="8">
        <f>'C завтраками| Bed and breakfast'!AA10*0.9</f>
        <v>9540</v>
      </c>
      <c r="AB10" s="8">
        <f>'C завтраками| Bed and breakfast'!AB10*0.9</f>
        <v>8910</v>
      </c>
      <c r="AC10" s="8">
        <f>'C завтраками| Bed and breakfast'!AC10*0.9</f>
        <v>9540</v>
      </c>
      <c r="AD10" s="8">
        <f>'C завтраками| Bed and breakfast'!AD10*0.9</f>
        <v>8910</v>
      </c>
      <c r="AE10" s="8">
        <f>'C завтраками| Bed and breakfast'!AE10*0.9</f>
        <v>9540</v>
      </c>
      <c r="AF10" s="8">
        <f>'C завтраками| Bed and breakfast'!AF10*0.9</f>
        <v>10350</v>
      </c>
      <c r="AG10" s="8">
        <f>'C завтраками| Bed and breakfast'!AG10*0.9</f>
        <v>9540</v>
      </c>
      <c r="AH10" s="8">
        <f>'C завтраками| Bed and breakfast'!AH10*0.9</f>
        <v>10800</v>
      </c>
      <c r="AI10" s="8">
        <f>'C завтраками| Bed and breakfast'!AI10*0.9</f>
        <v>12240</v>
      </c>
      <c r="AJ10" s="8">
        <f>'C завтраками| Bed and breakfast'!AJ10*0.9</f>
        <v>10800</v>
      </c>
      <c r="AK10" s="8">
        <f>'C завтраками| Bed and breakfast'!AK10*0.9</f>
        <v>16560</v>
      </c>
      <c r="AL10" s="8">
        <f>'C завтраками| Bed and breakfast'!AL10*0.9</f>
        <v>24525</v>
      </c>
      <c r="AM10" s="8">
        <f>'C завтраками| Bed and breakfast'!AM10*0.9</f>
        <v>26775</v>
      </c>
      <c r="AN10" s="8">
        <f>'C завтраками| Bed and breakfast'!AN10*0.9</f>
        <v>35325</v>
      </c>
      <c r="AO10" s="8">
        <f>'C завтраками| Bed and breakfast'!AO10*0.9</f>
        <v>35325</v>
      </c>
      <c r="AP10" s="8">
        <f>'C завтраками| Bed and breakfast'!AP10*0.9</f>
        <v>38475</v>
      </c>
      <c r="AQ10" s="8">
        <f>'C завтраками| Bed and breakfast'!AQ10*0.9</f>
        <v>29025</v>
      </c>
      <c r="AR10" s="8">
        <f>'C завтраками| Bed and breakfast'!AR10*0.9</f>
        <v>26775</v>
      </c>
      <c r="AS10" s="8">
        <f>'C завтраками| Bed and breakfast'!AS10*0.9</f>
        <v>21555</v>
      </c>
      <c r="AT10" s="8">
        <f>'C завтраками| Bed and breakfast'!AT10*0.9</f>
        <v>19755</v>
      </c>
      <c r="AU10" s="8">
        <f>'C завтраками| Bed and breakfast'!AU10*0.9</f>
        <v>23355</v>
      </c>
      <c r="AV10" s="8">
        <f>'C завтраками| Bed and breakfast'!AV10*0.9</f>
        <v>25155</v>
      </c>
      <c r="AW10" s="8">
        <f>'C завтраками| Bed and breakfast'!AW10*0.9</f>
        <v>24255</v>
      </c>
      <c r="AX10" s="8">
        <f>'C завтраками| Bed and breakfast'!AX10*0.9</f>
        <v>26055</v>
      </c>
      <c r="AY10" s="8">
        <f>'C завтраками| Bed and breakfast'!AY10*0.9</f>
        <v>29655</v>
      </c>
      <c r="AZ10" s="8">
        <f>'C завтраками| Bed and breakfast'!AZ10*0.9</f>
        <v>27855</v>
      </c>
      <c r="BA10" s="8">
        <f>'C завтраками| Bed and breakfast'!BA10*0.9</f>
        <v>24255</v>
      </c>
      <c r="BB10" s="8">
        <f>'C завтраками| Bed and breakfast'!BB10*0.9</f>
        <v>22905</v>
      </c>
      <c r="BC10" s="8">
        <f>'C завтраками| Bed and breakfast'!BC10*0.9</f>
        <v>21555</v>
      </c>
      <c r="BD10" s="8">
        <f>'C завтраками| Bed and breakfast'!BD10*0.9</f>
        <v>22905</v>
      </c>
      <c r="BE10" s="8">
        <f>'C завтраками| Bed and breakfast'!BE10*0.9</f>
        <v>18405</v>
      </c>
      <c r="BF10" s="8">
        <f>'C завтраками| Bed and breakfast'!BF10*0.9</f>
        <v>17055</v>
      </c>
    </row>
    <row r="11" spans="1:58" s="53" customFormat="1" x14ac:dyDescent="0.2">
      <c r="A11" s="180">
        <v>2</v>
      </c>
      <c r="B11" s="8">
        <f>'C завтраками| Bed and breakfast'!B11*0.9</f>
        <v>16560</v>
      </c>
      <c r="C11" s="8">
        <f>'C завтраками| Bed and breakfast'!C11*0.9</f>
        <v>13140</v>
      </c>
      <c r="D11" s="8">
        <f>'C завтраками| Bed and breakfast'!D11*0.9</f>
        <v>17640</v>
      </c>
      <c r="E11" s="8">
        <f>'C завтраками| Bed and breakfast'!E11*0.9</f>
        <v>14400</v>
      </c>
      <c r="F11" s="8">
        <f>'C завтраками| Bed and breakfast'!F11*0.9</f>
        <v>17640</v>
      </c>
      <c r="G11" s="8">
        <f>'C завтраками| Bed and breakfast'!G11*0.9</f>
        <v>18540</v>
      </c>
      <c r="H11" s="8">
        <f>'C завтраками| Bed and breakfast'!H11*0.9</f>
        <v>13140</v>
      </c>
      <c r="I11" s="8">
        <f>'C завтраками| Bed and breakfast'!I11*0.9</f>
        <v>12780</v>
      </c>
      <c r="J11" s="8">
        <f>'C завтраками| Bed and breakfast'!J11*0.9</f>
        <v>14040</v>
      </c>
      <c r="K11" s="8">
        <f>'C завтраками| Bed and breakfast'!K11*0.9</f>
        <v>12780</v>
      </c>
      <c r="L11" s="8">
        <f>'C завтраками| Bed and breakfast'!L11*0.9</f>
        <v>12780</v>
      </c>
      <c r="M11" s="8">
        <f>'C завтраками| Bed and breakfast'!M11*0.9</f>
        <v>11700</v>
      </c>
      <c r="N11" s="8">
        <f>'C завтраками| Bed and breakfast'!N11*0.9</f>
        <v>11700</v>
      </c>
      <c r="O11" s="8">
        <f>'C завтраками| Bed and breakfast'!O11*0.9</f>
        <v>11700</v>
      </c>
      <c r="P11" s="8">
        <f>'C завтраками| Bed and breakfast'!P11*0.9</f>
        <v>11700</v>
      </c>
      <c r="Q11" s="8">
        <f>'C завтраками| Bed and breakfast'!Q11*0.9</f>
        <v>13410</v>
      </c>
      <c r="R11" s="8">
        <f>'C завтраками| Bed and breakfast'!R11*0.9</f>
        <v>12780</v>
      </c>
      <c r="S11" s="8">
        <f>'C завтраками| Bed and breakfast'!S11*0.9</f>
        <v>12780</v>
      </c>
      <c r="T11" s="8">
        <f>'C завтраками| Bed and breakfast'!T11*0.9</f>
        <v>13410</v>
      </c>
      <c r="U11" s="8">
        <f>'C завтраками| Bed and breakfast'!U11*0.9</f>
        <v>11070</v>
      </c>
      <c r="V11" s="8">
        <f>'C завтраками| Bed and breakfast'!V11*0.9</f>
        <v>10440</v>
      </c>
      <c r="W11" s="8">
        <f>'C завтраками| Bed and breakfast'!W11*0.9</f>
        <v>11070</v>
      </c>
      <c r="X11" s="8">
        <f>'C завтраками| Bed and breakfast'!X11*0.9</f>
        <v>10440</v>
      </c>
      <c r="Y11" s="8">
        <f>'C завтраками| Bed and breakfast'!Y11*0.9</f>
        <v>11070</v>
      </c>
      <c r="Z11" s="8">
        <f>'C завтраками| Bed and breakfast'!Z11*0.9</f>
        <v>10440</v>
      </c>
      <c r="AA11" s="8">
        <f>'C завтраками| Bed and breakfast'!AA11*0.9</f>
        <v>11070</v>
      </c>
      <c r="AB11" s="8">
        <f>'C завтраками| Bed and breakfast'!AB11*0.9</f>
        <v>10440</v>
      </c>
      <c r="AC11" s="8">
        <f>'C завтраками| Bed and breakfast'!AC11*0.9</f>
        <v>11070</v>
      </c>
      <c r="AD11" s="8">
        <f>'C завтраками| Bed and breakfast'!AD11*0.9</f>
        <v>10440</v>
      </c>
      <c r="AE11" s="8">
        <f>'C завтраками| Bed and breakfast'!AE11*0.9</f>
        <v>11070</v>
      </c>
      <c r="AF11" s="8">
        <f>'C завтраками| Bed and breakfast'!AF11*0.9</f>
        <v>11880</v>
      </c>
      <c r="AG11" s="8">
        <f>'C завтраками| Bed and breakfast'!AG11*0.9</f>
        <v>11070</v>
      </c>
      <c r="AH11" s="8">
        <f>'C завтраками| Bed and breakfast'!AH11*0.9</f>
        <v>12330</v>
      </c>
      <c r="AI11" s="8">
        <f>'C завтраками| Bed and breakfast'!AI11*0.9</f>
        <v>13770</v>
      </c>
      <c r="AJ11" s="8">
        <f>'C завтраками| Bed and breakfast'!AJ11*0.9</f>
        <v>12330</v>
      </c>
      <c r="AK11" s="8">
        <f>'C завтраками| Bed and breakfast'!AK11*0.9</f>
        <v>18090</v>
      </c>
      <c r="AL11" s="8">
        <f>'C завтраками| Bed and breakfast'!AL11*0.9</f>
        <v>26550</v>
      </c>
      <c r="AM11" s="8">
        <f>'C завтраками| Bed and breakfast'!AM11*0.9</f>
        <v>28800</v>
      </c>
      <c r="AN11" s="8">
        <f>'C завтраками| Bed and breakfast'!AN11*0.9</f>
        <v>37350</v>
      </c>
      <c r="AO11" s="8">
        <f>'C завтраками| Bed and breakfast'!AO11*0.9</f>
        <v>37350</v>
      </c>
      <c r="AP11" s="8">
        <f>'C завтраками| Bed and breakfast'!AP11*0.9</f>
        <v>40500</v>
      </c>
      <c r="AQ11" s="8">
        <f>'C завтраками| Bed and breakfast'!AQ11*0.9</f>
        <v>31050</v>
      </c>
      <c r="AR11" s="8">
        <f>'C завтраками| Bed and breakfast'!AR11*0.9</f>
        <v>28800</v>
      </c>
      <c r="AS11" s="8">
        <f>'C завтраками| Bed and breakfast'!AS11*0.9</f>
        <v>23310</v>
      </c>
      <c r="AT11" s="8">
        <f>'C завтраками| Bed and breakfast'!AT11*0.9</f>
        <v>21510</v>
      </c>
      <c r="AU11" s="8">
        <f>'C завтраками| Bed and breakfast'!AU11*0.9</f>
        <v>25110</v>
      </c>
      <c r="AV11" s="8">
        <f>'C завтраками| Bed and breakfast'!AV11*0.9</f>
        <v>26910</v>
      </c>
      <c r="AW11" s="8">
        <f>'C завтраками| Bed and breakfast'!AW11*0.9</f>
        <v>26010</v>
      </c>
      <c r="AX11" s="8">
        <f>'C завтраками| Bed and breakfast'!AX11*0.9</f>
        <v>27810</v>
      </c>
      <c r="AY11" s="8">
        <f>'C завтраками| Bed and breakfast'!AY11*0.9</f>
        <v>31410</v>
      </c>
      <c r="AZ11" s="8">
        <f>'C завтраками| Bed and breakfast'!AZ11*0.9</f>
        <v>29610</v>
      </c>
      <c r="BA11" s="8">
        <f>'C завтраками| Bed and breakfast'!BA11*0.9</f>
        <v>26010</v>
      </c>
      <c r="BB11" s="8">
        <f>'C завтраками| Bed and breakfast'!BB11*0.9</f>
        <v>24660</v>
      </c>
      <c r="BC11" s="8">
        <f>'C завтраками| Bed and breakfast'!BC11*0.9</f>
        <v>23310</v>
      </c>
      <c r="BD11" s="8">
        <f>'C завтраками| Bed and breakfast'!BD11*0.9</f>
        <v>24660</v>
      </c>
      <c r="BE11" s="8">
        <f>'C завтраками| Bed and breakfast'!BE11*0.9</f>
        <v>20160</v>
      </c>
      <c r="BF11" s="8">
        <f>'C завтраками| Bed and breakfast'!BF11*0.9</f>
        <v>18810</v>
      </c>
    </row>
    <row r="12" spans="1:58"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s="53" customFormat="1" x14ac:dyDescent="0.2">
      <c r="A13" s="88">
        <f>A7</f>
        <v>1</v>
      </c>
      <c r="B13" s="8">
        <f>'C завтраками| Bed and breakfast'!B13*0.9</f>
        <v>15930</v>
      </c>
      <c r="C13" s="8">
        <f>'C завтраками| Bed and breakfast'!C13*0.9</f>
        <v>12510</v>
      </c>
      <c r="D13" s="8">
        <f>'C завтраками| Bed and breakfast'!D13*0.9</f>
        <v>17010</v>
      </c>
      <c r="E13" s="8">
        <f>'C завтраками| Bed and breakfast'!E13*0.9</f>
        <v>13770</v>
      </c>
      <c r="F13" s="8">
        <f>'C завтраками| Bed and breakfast'!F13*0.9</f>
        <v>17010</v>
      </c>
      <c r="G13" s="8">
        <f>'C завтраками| Bed and breakfast'!G13*0.9</f>
        <v>17910</v>
      </c>
      <c r="H13" s="8">
        <f>'C завтраками| Bed and breakfast'!H13*0.9</f>
        <v>12510</v>
      </c>
      <c r="I13" s="8">
        <f>'C завтраками| Bed and breakfast'!I13*0.9</f>
        <v>12150</v>
      </c>
      <c r="J13" s="8">
        <f>'C завтраками| Bed and breakfast'!J13*0.9</f>
        <v>13410</v>
      </c>
      <c r="K13" s="8">
        <f>'C завтраками| Bed and breakfast'!K13*0.9</f>
        <v>12150</v>
      </c>
      <c r="L13" s="8">
        <f>'C завтраками| Bed and breakfast'!L13*0.9</f>
        <v>12150</v>
      </c>
      <c r="M13" s="8">
        <f>'C завтраками| Bed and breakfast'!M13*0.9</f>
        <v>11070</v>
      </c>
      <c r="N13" s="8">
        <f>'C завтраками| Bed and breakfast'!N13*0.9</f>
        <v>11070</v>
      </c>
      <c r="O13" s="8">
        <f>'C завтраками| Bed and breakfast'!O13*0.9</f>
        <v>11070</v>
      </c>
      <c r="P13" s="8">
        <f>'C завтраками| Bed and breakfast'!P13*0.9</f>
        <v>11070</v>
      </c>
      <c r="Q13" s="8">
        <f>'C завтраками| Bed and breakfast'!Q13*0.9</f>
        <v>12780</v>
      </c>
      <c r="R13" s="8">
        <f>'C завтраками| Bed and breakfast'!R13*0.9</f>
        <v>12150</v>
      </c>
      <c r="S13" s="8">
        <f>'C завтраками| Bed and breakfast'!S13*0.9</f>
        <v>12150</v>
      </c>
      <c r="T13" s="8">
        <f>'C завтраками| Bed and breakfast'!T13*0.9</f>
        <v>12780</v>
      </c>
      <c r="U13" s="8">
        <f>'C завтраками| Bed and breakfast'!U13*0.9</f>
        <v>10440</v>
      </c>
      <c r="V13" s="8">
        <f>'C завтраками| Bed and breakfast'!V13*0.9</f>
        <v>9810</v>
      </c>
      <c r="W13" s="8">
        <f>'C завтраками| Bed and breakfast'!W13*0.9</f>
        <v>10440</v>
      </c>
      <c r="X13" s="8">
        <f>'C завтраками| Bed and breakfast'!X13*0.9</f>
        <v>9810</v>
      </c>
      <c r="Y13" s="8">
        <f>'C завтраками| Bed and breakfast'!Y13*0.9</f>
        <v>10440</v>
      </c>
      <c r="Z13" s="8">
        <f>'C завтраками| Bed and breakfast'!Z13*0.9</f>
        <v>9810</v>
      </c>
      <c r="AA13" s="8">
        <f>'C завтраками| Bed and breakfast'!AA13*0.9</f>
        <v>10440</v>
      </c>
      <c r="AB13" s="8">
        <f>'C завтраками| Bed and breakfast'!AB13*0.9</f>
        <v>9810</v>
      </c>
      <c r="AC13" s="8">
        <f>'C завтраками| Bed and breakfast'!AC13*0.9</f>
        <v>10440</v>
      </c>
      <c r="AD13" s="8">
        <f>'C завтраками| Bed and breakfast'!AD13*0.9</f>
        <v>9810</v>
      </c>
      <c r="AE13" s="8">
        <f>'C завтраками| Bed and breakfast'!AE13*0.9</f>
        <v>10440</v>
      </c>
      <c r="AF13" s="8">
        <f>'C завтраками| Bed and breakfast'!AF13*0.9</f>
        <v>11250</v>
      </c>
      <c r="AG13" s="8">
        <f>'C завтраками| Bed and breakfast'!AG13*0.9</f>
        <v>10440</v>
      </c>
      <c r="AH13" s="8">
        <f>'C завтраками| Bed and breakfast'!AH13*0.9</f>
        <v>11700</v>
      </c>
      <c r="AI13" s="8">
        <f>'C завтраками| Bed and breakfast'!AI13*0.9</f>
        <v>13140</v>
      </c>
      <c r="AJ13" s="8">
        <f>'C завтраками| Bed and breakfast'!AJ13*0.9</f>
        <v>11700</v>
      </c>
      <c r="AK13" s="8">
        <f>'C завтраками| Bed and breakfast'!AK13*0.9</f>
        <v>17460</v>
      </c>
      <c r="AL13" s="8">
        <f>'C завтраками| Bed and breakfast'!AL13*0.9</f>
        <v>25425</v>
      </c>
      <c r="AM13" s="8">
        <f>'C завтраками| Bed and breakfast'!AM13*0.9</f>
        <v>27675</v>
      </c>
      <c r="AN13" s="8">
        <f>'C завтраками| Bed and breakfast'!AN13*0.9</f>
        <v>36225</v>
      </c>
      <c r="AO13" s="8">
        <f>'C завтраками| Bed and breakfast'!AO13*0.9</f>
        <v>36225</v>
      </c>
      <c r="AP13" s="8">
        <f>'C завтраками| Bed and breakfast'!AP13*0.9</f>
        <v>39375</v>
      </c>
      <c r="AQ13" s="8">
        <f>'C завтраками| Bed and breakfast'!AQ13*0.9</f>
        <v>29925</v>
      </c>
      <c r="AR13" s="8">
        <f>'C завтраками| Bed and breakfast'!AR13*0.9</f>
        <v>27675</v>
      </c>
      <c r="AS13" s="8">
        <f>'C завтраками| Bed and breakfast'!AS13*0.9</f>
        <v>22455</v>
      </c>
      <c r="AT13" s="8">
        <f>'C завтраками| Bed and breakfast'!AT13*0.9</f>
        <v>20655</v>
      </c>
      <c r="AU13" s="8">
        <f>'C завтраками| Bed and breakfast'!AU13*0.9</f>
        <v>24255</v>
      </c>
      <c r="AV13" s="8">
        <f>'C завтраками| Bed and breakfast'!AV13*0.9</f>
        <v>26055</v>
      </c>
      <c r="AW13" s="8">
        <f>'C завтраками| Bed and breakfast'!AW13*0.9</f>
        <v>25155</v>
      </c>
      <c r="AX13" s="8">
        <f>'C завтраками| Bed and breakfast'!AX13*0.9</f>
        <v>26955</v>
      </c>
      <c r="AY13" s="8">
        <f>'C завтраками| Bed and breakfast'!AY13*0.9</f>
        <v>30555</v>
      </c>
      <c r="AZ13" s="8">
        <f>'C завтраками| Bed and breakfast'!AZ13*0.9</f>
        <v>28755</v>
      </c>
      <c r="BA13" s="8">
        <f>'C завтраками| Bed and breakfast'!BA13*0.9</f>
        <v>25155</v>
      </c>
      <c r="BB13" s="8">
        <f>'C завтраками| Bed and breakfast'!BB13*0.9</f>
        <v>23805</v>
      </c>
      <c r="BC13" s="8">
        <f>'C завтраками| Bed and breakfast'!BC13*0.9</f>
        <v>22455</v>
      </c>
      <c r="BD13" s="8">
        <f>'C завтраками| Bed and breakfast'!BD13*0.9</f>
        <v>23805</v>
      </c>
      <c r="BE13" s="8">
        <f>'C завтраками| Bed and breakfast'!BE13*0.9</f>
        <v>19305</v>
      </c>
      <c r="BF13" s="8">
        <f>'C завтраками| Bed and breakfast'!BF13*0.9</f>
        <v>17955</v>
      </c>
    </row>
    <row r="14" spans="1:58" s="53" customFormat="1" x14ac:dyDescent="0.2">
      <c r="A14" s="88">
        <f>A8</f>
        <v>2</v>
      </c>
      <c r="B14" s="8">
        <f>'C завтраками| Bed and breakfast'!B14*0.9</f>
        <v>17460</v>
      </c>
      <c r="C14" s="8">
        <f>'C завтраками| Bed and breakfast'!C14*0.9</f>
        <v>14040</v>
      </c>
      <c r="D14" s="8">
        <f>'C завтраками| Bed and breakfast'!D14*0.9</f>
        <v>18540</v>
      </c>
      <c r="E14" s="8">
        <f>'C завтраками| Bed and breakfast'!E14*0.9</f>
        <v>15300</v>
      </c>
      <c r="F14" s="8">
        <f>'C завтраками| Bed and breakfast'!F14*0.9</f>
        <v>18540</v>
      </c>
      <c r="G14" s="8">
        <f>'C завтраками| Bed and breakfast'!G14*0.9</f>
        <v>19440</v>
      </c>
      <c r="H14" s="8">
        <f>'C завтраками| Bed and breakfast'!H14*0.9</f>
        <v>14040</v>
      </c>
      <c r="I14" s="8">
        <f>'C завтраками| Bed and breakfast'!I14*0.9</f>
        <v>13680</v>
      </c>
      <c r="J14" s="8">
        <f>'C завтраками| Bed and breakfast'!J14*0.9</f>
        <v>14940</v>
      </c>
      <c r="K14" s="8">
        <f>'C завтраками| Bed and breakfast'!K14*0.9</f>
        <v>13680</v>
      </c>
      <c r="L14" s="8">
        <f>'C завтраками| Bed and breakfast'!L14*0.9</f>
        <v>13680</v>
      </c>
      <c r="M14" s="8">
        <f>'C завтраками| Bed and breakfast'!M14*0.9</f>
        <v>12600</v>
      </c>
      <c r="N14" s="8">
        <f>'C завтраками| Bed and breakfast'!N14*0.9</f>
        <v>12600</v>
      </c>
      <c r="O14" s="8">
        <f>'C завтраками| Bed and breakfast'!O14*0.9</f>
        <v>12600</v>
      </c>
      <c r="P14" s="8">
        <f>'C завтраками| Bed and breakfast'!P14*0.9</f>
        <v>12600</v>
      </c>
      <c r="Q14" s="8">
        <f>'C завтраками| Bed and breakfast'!Q14*0.9</f>
        <v>14310</v>
      </c>
      <c r="R14" s="8">
        <f>'C завтраками| Bed and breakfast'!R14*0.9</f>
        <v>13680</v>
      </c>
      <c r="S14" s="8">
        <f>'C завтраками| Bed and breakfast'!S14*0.9</f>
        <v>13680</v>
      </c>
      <c r="T14" s="8">
        <f>'C завтраками| Bed and breakfast'!T14*0.9</f>
        <v>14310</v>
      </c>
      <c r="U14" s="8">
        <f>'C завтраками| Bed and breakfast'!U14*0.9</f>
        <v>11970</v>
      </c>
      <c r="V14" s="8">
        <f>'C завтраками| Bed and breakfast'!V14*0.9</f>
        <v>11340</v>
      </c>
      <c r="W14" s="8">
        <f>'C завтраками| Bed and breakfast'!W14*0.9</f>
        <v>11970</v>
      </c>
      <c r="X14" s="8">
        <f>'C завтраками| Bed and breakfast'!X14*0.9</f>
        <v>11340</v>
      </c>
      <c r="Y14" s="8">
        <f>'C завтраками| Bed and breakfast'!Y14*0.9</f>
        <v>11970</v>
      </c>
      <c r="Z14" s="8">
        <f>'C завтраками| Bed and breakfast'!Z14*0.9</f>
        <v>11340</v>
      </c>
      <c r="AA14" s="8">
        <f>'C завтраками| Bed and breakfast'!AA14*0.9</f>
        <v>11970</v>
      </c>
      <c r="AB14" s="8">
        <f>'C завтраками| Bed and breakfast'!AB14*0.9</f>
        <v>11340</v>
      </c>
      <c r="AC14" s="8">
        <f>'C завтраками| Bed and breakfast'!AC14*0.9</f>
        <v>11970</v>
      </c>
      <c r="AD14" s="8">
        <f>'C завтраками| Bed and breakfast'!AD14*0.9</f>
        <v>11340</v>
      </c>
      <c r="AE14" s="8">
        <f>'C завтраками| Bed and breakfast'!AE14*0.9</f>
        <v>11970</v>
      </c>
      <c r="AF14" s="8">
        <f>'C завтраками| Bed and breakfast'!AF14*0.9</f>
        <v>12780</v>
      </c>
      <c r="AG14" s="8">
        <f>'C завтраками| Bed and breakfast'!AG14*0.9</f>
        <v>11970</v>
      </c>
      <c r="AH14" s="8">
        <f>'C завтраками| Bed and breakfast'!AH14*0.9</f>
        <v>13230</v>
      </c>
      <c r="AI14" s="8">
        <f>'C завтраками| Bed and breakfast'!AI14*0.9</f>
        <v>14670</v>
      </c>
      <c r="AJ14" s="8">
        <f>'C завтраками| Bed and breakfast'!AJ14*0.9</f>
        <v>13230</v>
      </c>
      <c r="AK14" s="8">
        <f>'C завтраками| Bed and breakfast'!AK14*0.9</f>
        <v>18990</v>
      </c>
      <c r="AL14" s="8">
        <f>'C завтраками| Bed and breakfast'!AL14*0.9</f>
        <v>27450</v>
      </c>
      <c r="AM14" s="8">
        <f>'C завтраками| Bed and breakfast'!AM14*0.9</f>
        <v>29700</v>
      </c>
      <c r="AN14" s="8">
        <f>'C завтраками| Bed and breakfast'!AN14*0.9</f>
        <v>38250</v>
      </c>
      <c r="AO14" s="8">
        <f>'C завтраками| Bed and breakfast'!AO14*0.9</f>
        <v>38250</v>
      </c>
      <c r="AP14" s="8">
        <f>'C завтраками| Bed and breakfast'!AP14*0.9</f>
        <v>41400</v>
      </c>
      <c r="AQ14" s="8">
        <f>'C завтраками| Bed and breakfast'!AQ14*0.9</f>
        <v>31950</v>
      </c>
      <c r="AR14" s="8">
        <f>'C завтраками| Bed and breakfast'!AR14*0.9</f>
        <v>29700</v>
      </c>
      <c r="AS14" s="8">
        <f>'C завтраками| Bed and breakfast'!AS14*0.9</f>
        <v>24210</v>
      </c>
      <c r="AT14" s="8">
        <f>'C завтраками| Bed and breakfast'!AT14*0.9</f>
        <v>22410</v>
      </c>
      <c r="AU14" s="8">
        <f>'C завтраками| Bed and breakfast'!AU14*0.9</f>
        <v>26010</v>
      </c>
      <c r="AV14" s="8">
        <f>'C завтраками| Bed and breakfast'!AV14*0.9</f>
        <v>27810</v>
      </c>
      <c r="AW14" s="8">
        <f>'C завтраками| Bed and breakfast'!AW14*0.9</f>
        <v>26910</v>
      </c>
      <c r="AX14" s="8">
        <f>'C завтраками| Bed and breakfast'!AX14*0.9</f>
        <v>28710</v>
      </c>
      <c r="AY14" s="8">
        <f>'C завтраками| Bed and breakfast'!AY14*0.9</f>
        <v>32310</v>
      </c>
      <c r="AZ14" s="8">
        <f>'C завтраками| Bed and breakfast'!AZ14*0.9</f>
        <v>30510</v>
      </c>
      <c r="BA14" s="8">
        <f>'C завтраками| Bed and breakfast'!BA14*0.9</f>
        <v>26910</v>
      </c>
      <c r="BB14" s="8">
        <f>'C завтраками| Bed and breakfast'!BB14*0.9</f>
        <v>25560</v>
      </c>
      <c r="BC14" s="8">
        <f>'C завтраками| Bed and breakfast'!BC14*0.9</f>
        <v>24210</v>
      </c>
      <c r="BD14" s="8">
        <f>'C завтраками| Bed and breakfast'!BD14*0.9</f>
        <v>25560</v>
      </c>
      <c r="BE14" s="8">
        <f>'C завтраками| Bed and breakfast'!BE14*0.9</f>
        <v>21060</v>
      </c>
      <c r="BF14" s="8">
        <f>'C завтраками| Bed and breakfast'!BF14*0.9</f>
        <v>19710</v>
      </c>
    </row>
    <row r="15" spans="1:58"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s="53" customFormat="1" x14ac:dyDescent="0.2">
      <c r="A16" s="88">
        <f>A7</f>
        <v>1</v>
      </c>
      <c r="B16" s="8">
        <f>'C завтраками| Bed and breakfast'!B16*0.9</f>
        <v>17460</v>
      </c>
      <c r="C16" s="8">
        <f>'C завтраками| Bed and breakfast'!C16*0.9</f>
        <v>14040</v>
      </c>
      <c r="D16" s="8">
        <f>'C завтраками| Bed and breakfast'!D16*0.9</f>
        <v>18540</v>
      </c>
      <c r="E16" s="8">
        <f>'C завтраками| Bed and breakfast'!E16*0.9</f>
        <v>15300</v>
      </c>
      <c r="F16" s="8">
        <f>'C завтраками| Bed and breakfast'!F16*0.9</f>
        <v>18540</v>
      </c>
      <c r="G16" s="8">
        <f>'C завтраками| Bed and breakfast'!G16*0.9</f>
        <v>19440</v>
      </c>
      <c r="H16" s="8">
        <f>'C завтраками| Bed and breakfast'!H16*0.9</f>
        <v>14040</v>
      </c>
      <c r="I16" s="8">
        <f>'C завтраками| Bed and breakfast'!I16*0.9</f>
        <v>13680</v>
      </c>
      <c r="J16" s="8">
        <f>'C завтраками| Bed and breakfast'!J16*0.9</f>
        <v>14940</v>
      </c>
      <c r="K16" s="8">
        <f>'C завтраками| Bed and breakfast'!K16*0.9</f>
        <v>13680</v>
      </c>
      <c r="L16" s="8">
        <f>'C завтраками| Bed and breakfast'!L16*0.9</f>
        <v>13680</v>
      </c>
      <c r="M16" s="8">
        <f>'C завтраками| Bed and breakfast'!M16*0.9</f>
        <v>12600</v>
      </c>
      <c r="N16" s="8">
        <f>'C завтраками| Bed and breakfast'!N16*0.9</f>
        <v>12600</v>
      </c>
      <c r="O16" s="8">
        <f>'C завтраками| Bed and breakfast'!O16*0.9</f>
        <v>12600</v>
      </c>
      <c r="P16" s="8">
        <f>'C завтраками| Bed and breakfast'!P16*0.9</f>
        <v>12600</v>
      </c>
      <c r="Q16" s="8">
        <f>'C завтраками| Bed and breakfast'!Q16*0.9</f>
        <v>14310</v>
      </c>
      <c r="R16" s="8">
        <f>'C завтраками| Bed and breakfast'!R16*0.9</f>
        <v>13680</v>
      </c>
      <c r="S16" s="8">
        <f>'C завтраками| Bed and breakfast'!S16*0.9</f>
        <v>13680</v>
      </c>
      <c r="T16" s="8">
        <f>'C завтраками| Bed and breakfast'!T16*0.9</f>
        <v>14310</v>
      </c>
      <c r="U16" s="8">
        <f>'C завтраками| Bed and breakfast'!U16*0.9</f>
        <v>11970</v>
      </c>
      <c r="V16" s="8">
        <f>'C завтраками| Bed and breakfast'!V16*0.9</f>
        <v>11340</v>
      </c>
      <c r="W16" s="8">
        <f>'C завтраками| Bed and breakfast'!W16*0.9</f>
        <v>11970</v>
      </c>
      <c r="X16" s="8">
        <f>'C завтраками| Bed and breakfast'!X16*0.9</f>
        <v>11340</v>
      </c>
      <c r="Y16" s="8">
        <f>'C завтраками| Bed and breakfast'!Y16*0.9</f>
        <v>11970</v>
      </c>
      <c r="Z16" s="8">
        <f>'C завтраками| Bed and breakfast'!Z16*0.9</f>
        <v>11340</v>
      </c>
      <c r="AA16" s="8">
        <f>'C завтраками| Bed and breakfast'!AA16*0.9</f>
        <v>11970</v>
      </c>
      <c r="AB16" s="8">
        <f>'C завтраками| Bed and breakfast'!AB16*0.9</f>
        <v>11340</v>
      </c>
      <c r="AC16" s="8">
        <f>'C завтраками| Bed and breakfast'!AC16*0.9</f>
        <v>11970</v>
      </c>
      <c r="AD16" s="8">
        <f>'C завтраками| Bed and breakfast'!AD16*0.9</f>
        <v>11340</v>
      </c>
      <c r="AE16" s="8">
        <f>'C завтраками| Bed and breakfast'!AE16*0.9</f>
        <v>11970</v>
      </c>
      <c r="AF16" s="8">
        <f>'C завтраками| Bed and breakfast'!AF16*0.9</f>
        <v>12780</v>
      </c>
      <c r="AG16" s="8">
        <f>'C завтраками| Bed and breakfast'!AG16*0.9</f>
        <v>11970</v>
      </c>
      <c r="AH16" s="8">
        <f>'C завтраками| Bed and breakfast'!AH16*0.9</f>
        <v>13230</v>
      </c>
      <c r="AI16" s="8">
        <f>'C завтраками| Bed and breakfast'!AI16*0.9</f>
        <v>14670</v>
      </c>
      <c r="AJ16" s="8">
        <f>'C завтраками| Bed and breakfast'!AJ16*0.9</f>
        <v>13230</v>
      </c>
      <c r="AK16" s="8">
        <f>'C завтраками| Bed and breakfast'!AK16*0.9</f>
        <v>18990</v>
      </c>
      <c r="AL16" s="8">
        <f>'C завтраками| Bed and breakfast'!AL16*0.9</f>
        <v>27225</v>
      </c>
      <c r="AM16" s="8">
        <f>'C завтраками| Bed and breakfast'!AM16*0.9</f>
        <v>29475</v>
      </c>
      <c r="AN16" s="8">
        <f>'C завтраками| Bed and breakfast'!AN16*0.9</f>
        <v>38025</v>
      </c>
      <c r="AO16" s="8">
        <f>'C завтраками| Bed and breakfast'!AO16*0.9</f>
        <v>38025</v>
      </c>
      <c r="AP16" s="8">
        <f>'C завтраками| Bed and breakfast'!AP16*0.9</f>
        <v>41175</v>
      </c>
      <c r="AQ16" s="8">
        <f>'C завтраками| Bed and breakfast'!AQ16*0.9</f>
        <v>31725</v>
      </c>
      <c r="AR16" s="8">
        <f>'C завтраками| Bed and breakfast'!AR16*0.9</f>
        <v>29475</v>
      </c>
      <c r="AS16" s="8">
        <f>'C завтраками| Bed and breakfast'!AS16*0.9</f>
        <v>23805</v>
      </c>
      <c r="AT16" s="8">
        <f>'C завтраками| Bed and breakfast'!AT16*0.9</f>
        <v>22005</v>
      </c>
      <c r="AU16" s="8">
        <f>'C завтраками| Bed and breakfast'!AU16*0.9</f>
        <v>25605</v>
      </c>
      <c r="AV16" s="8">
        <f>'C завтраками| Bed and breakfast'!AV16*0.9</f>
        <v>27405</v>
      </c>
      <c r="AW16" s="8">
        <f>'C завтраками| Bed and breakfast'!AW16*0.9</f>
        <v>26685</v>
      </c>
      <c r="AX16" s="8">
        <f>'C завтраками| Bed and breakfast'!AX16*0.9</f>
        <v>28485</v>
      </c>
      <c r="AY16" s="8">
        <f>'C завтраками| Bed and breakfast'!AY16*0.9</f>
        <v>32085</v>
      </c>
      <c r="AZ16" s="8">
        <f>'C завтраками| Bed and breakfast'!AZ16*0.9</f>
        <v>30285</v>
      </c>
      <c r="BA16" s="8">
        <f>'C завтраками| Bed and breakfast'!BA16*0.9</f>
        <v>26685</v>
      </c>
      <c r="BB16" s="8">
        <f>'C завтраками| Bed and breakfast'!BB16*0.9</f>
        <v>25335</v>
      </c>
      <c r="BC16" s="8">
        <f>'C завтраками| Bed and breakfast'!BC16*0.9</f>
        <v>23985</v>
      </c>
      <c r="BD16" s="8">
        <f>'C завтраками| Bed and breakfast'!BD16*0.9</f>
        <v>25335</v>
      </c>
      <c r="BE16" s="8">
        <f>'C завтраками| Bed and breakfast'!BE16*0.9</f>
        <v>20655</v>
      </c>
      <c r="BF16" s="8">
        <f>'C завтраками| Bed and breakfast'!BF16*0.9</f>
        <v>19305</v>
      </c>
    </row>
    <row r="17" spans="1:58" s="53" customFormat="1" x14ac:dyDescent="0.2">
      <c r="A17" s="88">
        <f>A8</f>
        <v>2</v>
      </c>
      <c r="B17" s="8">
        <f>'C завтраками| Bed and breakfast'!B17*0.9</f>
        <v>18990</v>
      </c>
      <c r="C17" s="8">
        <f>'C завтраками| Bed and breakfast'!C17*0.9</f>
        <v>15570</v>
      </c>
      <c r="D17" s="8">
        <f>'C завтраками| Bed and breakfast'!D17*0.9</f>
        <v>20070</v>
      </c>
      <c r="E17" s="8">
        <f>'C завтраками| Bed and breakfast'!E17*0.9</f>
        <v>16830</v>
      </c>
      <c r="F17" s="8">
        <f>'C завтраками| Bed and breakfast'!F17*0.9</f>
        <v>20070</v>
      </c>
      <c r="G17" s="8">
        <f>'C завтраками| Bed and breakfast'!G17*0.9</f>
        <v>20970</v>
      </c>
      <c r="H17" s="8">
        <f>'C завтраками| Bed and breakfast'!H17*0.9</f>
        <v>15570</v>
      </c>
      <c r="I17" s="8">
        <f>'C завтраками| Bed and breakfast'!I17*0.9</f>
        <v>15210</v>
      </c>
      <c r="J17" s="8">
        <f>'C завтраками| Bed and breakfast'!J17*0.9</f>
        <v>16470</v>
      </c>
      <c r="K17" s="8">
        <f>'C завтраками| Bed and breakfast'!K17*0.9</f>
        <v>15210</v>
      </c>
      <c r="L17" s="8">
        <f>'C завтраками| Bed and breakfast'!L17*0.9</f>
        <v>15210</v>
      </c>
      <c r="M17" s="8">
        <f>'C завтраками| Bed and breakfast'!M17*0.9</f>
        <v>14130</v>
      </c>
      <c r="N17" s="8">
        <f>'C завтраками| Bed and breakfast'!N17*0.9</f>
        <v>14130</v>
      </c>
      <c r="O17" s="8">
        <f>'C завтраками| Bed and breakfast'!O17*0.9</f>
        <v>14130</v>
      </c>
      <c r="P17" s="8">
        <f>'C завтраками| Bed and breakfast'!P17*0.9</f>
        <v>14130</v>
      </c>
      <c r="Q17" s="8">
        <f>'C завтраками| Bed and breakfast'!Q17*0.9</f>
        <v>15840</v>
      </c>
      <c r="R17" s="8">
        <f>'C завтраками| Bed and breakfast'!R17*0.9</f>
        <v>15210</v>
      </c>
      <c r="S17" s="8">
        <f>'C завтраками| Bed and breakfast'!S17*0.9</f>
        <v>15210</v>
      </c>
      <c r="T17" s="8">
        <f>'C завтраками| Bed and breakfast'!T17*0.9</f>
        <v>15840</v>
      </c>
      <c r="U17" s="8">
        <f>'C завтраками| Bed and breakfast'!U17*0.9</f>
        <v>13500</v>
      </c>
      <c r="V17" s="8">
        <f>'C завтраками| Bed and breakfast'!V17*0.9</f>
        <v>12870</v>
      </c>
      <c r="W17" s="8">
        <f>'C завтраками| Bed and breakfast'!W17*0.9</f>
        <v>13500</v>
      </c>
      <c r="X17" s="8">
        <f>'C завтраками| Bed and breakfast'!X17*0.9</f>
        <v>12870</v>
      </c>
      <c r="Y17" s="8">
        <f>'C завтраками| Bed and breakfast'!Y17*0.9</f>
        <v>13500</v>
      </c>
      <c r="Z17" s="8">
        <f>'C завтраками| Bed and breakfast'!Z17*0.9</f>
        <v>12870</v>
      </c>
      <c r="AA17" s="8">
        <f>'C завтраками| Bed and breakfast'!AA17*0.9</f>
        <v>13500</v>
      </c>
      <c r="AB17" s="8">
        <f>'C завтраками| Bed and breakfast'!AB17*0.9</f>
        <v>12870</v>
      </c>
      <c r="AC17" s="8">
        <f>'C завтраками| Bed and breakfast'!AC17*0.9</f>
        <v>13500</v>
      </c>
      <c r="AD17" s="8">
        <f>'C завтраками| Bed and breakfast'!AD17*0.9</f>
        <v>12870</v>
      </c>
      <c r="AE17" s="8">
        <f>'C завтраками| Bed and breakfast'!AE17*0.9</f>
        <v>13500</v>
      </c>
      <c r="AF17" s="8">
        <f>'C завтраками| Bed and breakfast'!AF17*0.9</f>
        <v>14310</v>
      </c>
      <c r="AG17" s="8">
        <f>'C завтраками| Bed and breakfast'!AG17*0.9</f>
        <v>13500</v>
      </c>
      <c r="AH17" s="8">
        <f>'C завтраками| Bed and breakfast'!AH17*0.9</f>
        <v>14760</v>
      </c>
      <c r="AI17" s="8">
        <f>'C завтраками| Bed and breakfast'!AI17*0.9</f>
        <v>16200</v>
      </c>
      <c r="AJ17" s="8">
        <f>'C завтраками| Bed and breakfast'!AJ17*0.9</f>
        <v>14760</v>
      </c>
      <c r="AK17" s="8">
        <f>'C завтраками| Bed and breakfast'!AK17*0.9</f>
        <v>20520</v>
      </c>
      <c r="AL17" s="8">
        <f>'C завтраками| Bed and breakfast'!AL17*0.9</f>
        <v>29250</v>
      </c>
      <c r="AM17" s="8">
        <f>'C завтраками| Bed and breakfast'!AM17*0.9</f>
        <v>31500</v>
      </c>
      <c r="AN17" s="8">
        <f>'C завтраками| Bed and breakfast'!AN17*0.9</f>
        <v>40050</v>
      </c>
      <c r="AO17" s="8">
        <f>'C завтраками| Bed and breakfast'!AO17*0.9</f>
        <v>40050</v>
      </c>
      <c r="AP17" s="8">
        <f>'C завтраками| Bed and breakfast'!AP17*0.9</f>
        <v>43200</v>
      </c>
      <c r="AQ17" s="8">
        <f>'C завтраками| Bed and breakfast'!AQ17*0.9</f>
        <v>33750</v>
      </c>
      <c r="AR17" s="8">
        <f>'C завтраками| Bed and breakfast'!AR17*0.9</f>
        <v>31500</v>
      </c>
      <c r="AS17" s="8">
        <f>'C завтраками| Bed and breakfast'!AS17*0.9</f>
        <v>25560</v>
      </c>
      <c r="AT17" s="8">
        <f>'C завтраками| Bed and breakfast'!AT17*0.9</f>
        <v>23760</v>
      </c>
      <c r="AU17" s="8">
        <f>'C завтраками| Bed and breakfast'!AU17*0.9</f>
        <v>27360</v>
      </c>
      <c r="AV17" s="8">
        <f>'C завтраками| Bed and breakfast'!AV17*0.9</f>
        <v>29160</v>
      </c>
      <c r="AW17" s="8">
        <f>'C завтраками| Bed and breakfast'!AW17*0.9</f>
        <v>28440</v>
      </c>
      <c r="AX17" s="8">
        <f>'C завтраками| Bed and breakfast'!AX17*0.9</f>
        <v>30240</v>
      </c>
      <c r="AY17" s="8">
        <f>'C завтраками| Bed and breakfast'!AY17*0.9</f>
        <v>33840</v>
      </c>
      <c r="AZ17" s="8">
        <f>'C завтраками| Bed and breakfast'!AZ17*0.9</f>
        <v>32040</v>
      </c>
      <c r="BA17" s="8">
        <f>'C завтраками| Bed and breakfast'!BA17*0.9</f>
        <v>28440</v>
      </c>
      <c r="BB17" s="8">
        <f>'C завтраками| Bed and breakfast'!BB17*0.9</f>
        <v>27090</v>
      </c>
      <c r="BC17" s="8">
        <f>'C завтраками| Bed and breakfast'!BC17*0.9</f>
        <v>25740</v>
      </c>
      <c r="BD17" s="8">
        <f>'C завтраками| Bed and breakfast'!BD17*0.9</f>
        <v>27090</v>
      </c>
      <c r="BE17" s="8">
        <f>'C завтраками| Bed and breakfast'!BE17*0.9</f>
        <v>22410</v>
      </c>
      <c r="BF17" s="8">
        <f>'C завтраками| Bed and breakfast'!BF17*0.9</f>
        <v>21060</v>
      </c>
    </row>
    <row r="18" spans="1:58"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s="53" customFormat="1" x14ac:dyDescent="0.2">
      <c r="A19" s="88">
        <f>A7</f>
        <v>1</v>
      </c>
      <c r="B19" s="8">
        <f>'C завтраками| Bed and breakfast'!B19*0.9</f>
        <v>35730</v>
      </c>
      <c r="C19" s="8">
        <f>'C завтраками| Bed and breakfast'!C19*0.9</f>
        <v>32310</v>
      </c>
      <c r="D19" s="8">
        <f>'C завтраками| Bed and breakfast'!D19*0.9</f>
        <v>36810</v>
      </c>
      <c r="E19" s="8">
        <f>'C завтраками| Bed and breakfast'!E19*0.9</f>
        <v>33570</v>
      </c>
      <c r="F19" s="8">
        <f>'C завтраками| Bed and breakfast'!F19*0.9</f>
        <v>36810</v>
      </c>
      <c r="G19" s="8">
        <f>'C завтраками| Bed and breakfast'!G19*0.9</f>
        <v>37710</v>
      </c>
      <c r="H19" s="8">
        <f>'C завтраками| Bed and breakfast'!H19*0.9</f>
        <v>32310</v>
      </c>
      <c r="I19" s="8">
        <f>'C завтраками| Bed and breakfast'!I19*0.9</f>
        <v>28350</v>
      </c>
      <c r="J19" s="8">
        <f>'C завтраками| Bed and breakfast'!J19*0.9</f>
        <v>29610</v>
      </c>
      <c r="K19" s="8">
        <f>'C завтраками| Bed and breakfast'!K19*0.9</f>
        <v>28350</v>
      </c>
      <c r="L19" s="8">
        <f>'C завтраками| Bed and breakfast'!L19*0.9</f>
        <v>28350</v>
      </c>
      <c r="M19" s="8">
        <f>'C завтраками| Bed and breakfast'!M19*0.9</f>
        <v>27270</v>
      </c>
      <c r="N19" s="8">
        <f>'C завтраками| Bed and breakfast'!N19*0.9</f>
        <v>27270</v>
      </c>
      <c r="O19" s="8">
        <f>'C завтраками| Bed and breakfast'!O19*0.9</f>
        <v>27270</v>
      </c>
      <c r="P19" s="8">
        <f>'C завтраками| Bed and breakfast'!P19*0.9</f>
        <v>27270</v>
      </c>
      <c r="Q19" s="8">
        <f>'C завтраками| Bed and breakfast'!Q19*0.9</f>
        <v>28980</v>
      </c>
      <c r="R19" s="8">
        <f>'C завтраками| Bed and breakfast'!R19*0.9</f>
        <v>28350</v>
      </c>
      <c r="S19" s="8">
        <f>'C завтраками| Bed and breakfast'!S19*0.9</f>
        <v>28350</v>
      </c>
      <c r="T19" s="8">
        <f>'C завтраками| Bed and breakfast'!T19*0.9</f>
        <v>28980</v>
      </c>
      <c r="U19" s="8">
        <f>'C завтраками| Bed and breakfast'!U19*0.9</f>
        <v>26640</v>
      </c>
      <c r="V19" s="8">
        <f>'C завтраками| Bed and breakfast'!V19*0.9</f>
        <v>26010</v>
      </c>
      <c r="W19" s="8">
        <f>'C завтраками| Bed and breakfast'!W19*0.9</f>
        <v>26640</v>
      </c>
      <c r="X19" s="8">
        <f>'C завтраками| Bed and breakfast'!X19*0.9</f>
        <v>26010</v>
      </c>
      <c r="Y19" s="8">
        <f>'C завтраками| Bed and breakfast'!Y19*0.9</f>
        <v>26640</v>
      </c>
      <c r="Z19" s="8">
        <f>'C завтраками| Bed and breakfast'!Z19*0.9</f>
        <v>26010</v>
      </c>
      <c r="AA19" s="8">
        <f>'C завтраками| Bed and breakfast'!AA19*0.9</f>
        <v>26640</v>
      </c>
      <c r="AB19" s="8">
        <f>'C завтраками| Bed and breakfast'!AB19*0.9</f>
        <v>26010</v>
      </c>
      <c r="AC19" s="8">
        <f>'C завтраками| Bed and breakfast'!AC19*0.9</f>
        <v>26640</v>
      </c>
      <c r="AD19" s="8">
        <f>'C завтраками| Bed and breakfast'!AD19*0.9</f>
        <v>26010</v>
      </c>
      <c r="AE19" s="8">
        <f>'C завтраками| Bed and breakfast'!AE19*0.9</f>
        <v>31140</v>
      </c>
      <c r="AF19" s="8">
        <f>'C завтраками| Bed and breakfast'!AF19*0.9</f>
        <v>31950</v>
      </c>
      <c r="AG19" s="8">
        <f>'C завтраками| Bed and breakfast'!AG19*0.9</f>
        <v>31140</v>
      </c>
      <c r="AH19" s="8">
        <f>'C завтраками| Bed and breakfast'!AH19*0.9</f>
        <v>32400</v>
      </c>
      <c r="AI19" s="8">
        <f>'C завтраками| Bed and breakfast'!AI19*0.9</f>
        <v>33840</v>
      </c>
      <c r="AJ19" s="8">
        <f>'C завтраками| Bed and breakfast'!AJ19*0.9</f>
        <v>32400</v>
      </c>
      <c r="AK19" s="8">
        <f>'C завтраками| Bed and breakfast'!AK19*0.9</f>
        <v>38160</v>
      </c>
      <c r="AL19" s="8">
        <f>'C завтраками| Bed and breakfast'!AL19*0.9</f>
        <v>45225</v>
      </c>
      <c r="AM19" s="8">
        <f>'C завтраками| Bed and breakfast'!AM19*0.9</f>
        <v>47475</v>
      </c>
      <c r="AN19" s="8">
        <f>'C завтраками| Bed and breakfast'!AN19*0.9</f>
        <v>56025</v>
      </c>
      <c r="AO19" s="8">
        <f>'C завтраками| Bed and breakfast'!AO19*0.9</f>
        <v>56025</v>
      </c>
      <c r="AP19" s="8">
        <f>'C завтраками| Bed and breakfast'!AP19*0.9</f>
        <v>59175</v>
      </c>
      <c r="AQ19" s="8">
        <f>'C завтраками| Bed and breakfast'!AQ19*0.9</f>
        <v>49725</v>
      </c>
      <c r="AR19" s="8">
        <f>'C завтраками| Bed and breakfast'!AR19*0.9</f>
        <v>47475</v>
      </c>
      <c r="AS19" s="8">
        <f>'C завтраками| Bed and breakfast'!AS19*0.9</f>
        <v>37755</v>
      </c>
      <c r="AT19" s="8">
        <f>'C завтраками| Bed and breakfast'!AT19*0.9</f>
        <v>35955</v>
      </c>
      <c r="AU19" s="8">
        <f>'C завтраками| Bed and breakfast'!AU19*0.9</f>
        <v>39555</v>
      </c>
      <c r="AV19" s="8">
        <f>'C завтраками| Bed and breakfast'!AV19*0.9</f>
        <v>41355</v>
      </c>
      <c r="AW19" s="8">
        <f>'C завтраками| Bed and breakfast'!AW19*0.9</f>
        <v>44955</v>
      </c>
      <c r="AX19" s="8">
        <f>'C завтраками| Bed and breakfast'!AX19*0.9</f>
        <v>46755</v>
      </c>
      <c r="AY19" s="8">
        <f>'C завтраками| Bed and breakfast'!AY19*0.9</f>
        <v>50355</v>
      </c>
      <c r="AZ19" s="8">
        <f>'C завтраками| Bed and breakfast'!AZ19*0.9</f>
        <v>48555</v>
      </c>
      <c r="BA19" s="8">
        <f>'C завтраками| Bed and breakfast'!BA19*0.9</f>
        <v>44955</v>
      </c>
      <c r="BB19" s="8">
        <f>'C завтраками| Bed and breakfast'!BB19*0.9</f>
        <v>43605</v>
      </c>
      <c r="BC19" s="8">
        <f>'C завтраками| Bed and breakfast'!BC19*0.9</f>
        <v>42255</v>
      </c>
      <c r="BD19" s="8">
        <f>'C завтраками| Bed and breakfast'!BD19*0.9</f>
        <v>43605</v>
      </c>
      <c r="BE19" s="8">
        <f>'C завтраками| Bed and breakfast'!BE19*0.9</f>
        <v>34605</v>
      </c>
      <c r="BF19" s="8">
        <f>'C завтраками| Bed and breakfast'!BF19*0.9</f>
        <v>33255</v>
      </c>
    </row>
    <row r="20" spans="1:58" s="53" customFormat="1" x14ac:dyDescent="0.2">
      <c r="A20" s="88">
        <f>A8</f>
        <v>2</v>
      </c>
      <c r="B20" s="8">
        <f>'C завтраками| Bed and breakfast'!B20*0.9</f>
        <v>37260</v>
      </c>
      <c r="C20" s="8">
        <f>'C завтраками| Bed and breakfast'!C20*0.9</f>
        <v>33840</v>
      </c>
      <c r="D20" s="8">
        <f>'C завтраками| Bed and breakfast'!D20*0.9</f>
        <v>38340</v>
      </c>
      <c r="E20" s="8">
        <f>'C завтраками| Bed and breakfast'!E20*0.9</f>
        <v>35100</v>
      </c>
      <c r="F20" s="8">
        <f>'C завтраками| Bed and breakfast'!F20*0.9</f>
        <v>38340</v>
      </c>
      <c r="G20" s="8">
        <f>'C завтраками| Bed and breakfast'!G20*0.9</f>
        <v>39240</v>
      </c>
      <c r="H20" s="8">
        <f>'C завтраками| Bed and breakfast'!H20*0.9</f>
        <v>33840</v>
      </c>
      <c r="I20" s="8">
        <f>'C завтраками| Bed and breakfast'!I20*0.9</f>
        <v>29880</v>
      </c>
      <c r="J20" s="8">
        <f>'C завтраками| Bed and breakfast'!J20*0.9</f>
        <v>31140</v>
      </c>
      <c r="K20" s="8">
        <f>'C завтраками| Bed and breakfast'!K20*0.9</f>
        <v>29880</v>
      </c>
      <c r="L20" s="8">
        <f>'C завтраками| Bed and breakfast'!L20*0.9</f>
        <v>29880</v>
      </c>
      <c r="M20" s="8">
        <f>'C завтраками| Bed and breakfast'!M20*0.9</f>
        <v>28800</v>
      </c>
      <c r="N20" s="8">
        <f>'C завтраками| Bed and breakfast'!N20*0.9</f>
        <v>28800</v>
      </c>
      <c r="O20" s="8">
        <f>'C завтраками| Bed and breakfast'!O20*0.9</f>
        <v>28800</v>
      </c>
      <c r="P20" s="8">
        <f>'C завтраками| Bed and breakfast'!P20*0.9</f>
        <v>28800</v>
      </c>
      <c r="Q20" s="8">
        <f>'C завтраками| Bed and breakfast'!Q20*0.9</f>
        <v>30510</v>
      </c>
      <c r="R20" s="8">
        <f>'C завтраками| Bed and breakfast'!R20*0.9</f>
        <v>29880</v>
      </c>
      <c r="S20" s="8">
        <f>'C завтраками| Bed and breakfast'!S20*0.9</f>
        <v>29880</v>
      </c>
      <c r="T20" s="8">
        <f>'C завтраками| Bed and breakfast'!T20*0.9</f>
        <v>30510</v>
      </c>
      <c r="U20" s="8">
        <f>'C завтраками| Bed and breakfast'!U20*0.9</f>
        <v>28170</v>
      </c>
      <c r="V20" s="8">
        <f>'C завтраками| Bed and breakfast'!V20*0.9</f>
        <v>27540</v>
      </c>
      <c r="W20" s="8">
        <f>'C завтраками| Bed and breakfast'!W20*0.9</f>
        <v>28170</v>
      </c>
      <c r="X20" s="8">
        <f>'C завтраками| Bed and breakfast'!X20*0.9</f>
        <v>27540</v>
      </c>
      <c r="Y20" s="8">
        <f>'C завтраками| Bed and breakfast'!Y20*0.9</f>
        <v>28170</v>
      </c>
      <c r="Z20" s="8">
        <f>'C завтраками| Bed and breakfast'!Z20*0.9</f>
        <v>27540</v>
      </c>
      <c r="AA20" s="8">
        <f>'C завтраками| Bed and breakfast'!AA20*0.9</f>
        <v>28170</v>
      </c>
      <c r="AB20" s="8">
        <f>'C завтраками| Bed and breakfast'!AB20*0.9</f>
        <v>27540</v>
      </c>
      <c r="AC20" s="8">
        <f>'C завтраками| Bed and breakfast'!AC20*0.9</f>
        <v>28170</v>
      </c>
      <c r="AD20" s="8">
        <f>'C завтраками| Bed and breakfast'!AD20*0.9</f>
        <v>27540</v>
      </c>
      <c r="AE20" s="8">
        <f>'C завтраками| Bed and breakfast'!AE20*0.9</f>
        <v>32670</v>
      </c>
      <c r="AF20" s="8">
        <f>'C завтраками| Bed and breakfast'!AF20*0.9</f>
        <v>33480</v>
      </c>
      <c r="AG20" s="8">
        <f>'C завтраками| Bed and breakfast'!AG20*0.9</f>
        <v>32670</v>
      </c>
      <c r="AH20" s="8">
        <f>'C завтраками| Bed and breakfast'!AH20*0.9</f>
        <v>33930</v>
      </c>
      <c r="AI20" s="8">
        <f>'C завтраками| Bed and breakfast'!AI20*0.9</f>
        <v>35370</v>
      </c>
      <c r="AJ20" s="8">
        <f>'C завтраками| Bed and breakfast'!AJ20*0.9</f>
        <v>33930</v>
      </c>
      <c r="AK20" s="8">
        <f>'C завтраками| Bed and breakfast'!AK20*0.9</f>
        <v>39690</v>
      </c>
      <c r="AL20" s="8">
        <f>'C завтраками| Bed and breakfast'!AL20*0.9</f>
        <v>47250</v>
      </c>
      <c r="AM20" s="8">
        <f>'C завтраками| Bed and breakfast'!AM20*0.9</f>
        <v>49500</v>
      </c>
      <c r="AN20" s="8">
        <f>'C завтраками| Bed and breakfast'!AN20*0.9</f>
        <v>58050</v>
      </c>
      <c r="AO20" s="8">
        <f>'C завтраками| Bed and breakfast'!AO20*0.9</f>
        <v>58050</v>
      </c>
      <c r="AP20" s="8">
        <f>'C завтраками| Bed and breakfast'!AP20*0.9</f>
        <v>61200</v>
      </c>
      <c r="AQ20" s="8">
        <f>'C завтраками| Bed and breakfast'!AQ20*0.9</f>
        <v>51750</v>
      </c>
      <c r="AR20" s="8">
        <f>'C завтраками| Bed and breakfast'!AR20*0.9</f>
        <v>49500</v>
      </c>
      <c r="AS20" s="8">
        <f>'C завтраками| Bed and breakfast'!AS20*0.9</f>
        <v>39510</v>
      </c>
      <c r="AT20" s="8">
        <f>'C завтраками| Bed and breakfast'!AT20*0.9</f>
        <v>37710</v>
      </c>
      <c r="AU20" s="8">
        <f>'C завтраками| Bed and breakfast'!AU20*0.9</f>
        <v>41310</v>
      </c>
      <c r="AV20" s="8">
        <f>'C завтраками| Bed and breakfast'!AV20*0.9</f>
        <v>43110</v>
      </c>
      <c r="AW20" s="8">
        <f>'C завтраками| Bed and breakfast'!AW20*0.9</f>
        <v>46710</v>
      </c>
      <c r="AX20" s="8">
        <f>'C завтраками| Bed and breakfast'!AX20*0.9</f>
        <v>48510</v>
      </c>
      <c r="AY20" s="8">
        <f>'C завтраками| Bed and breakfast'!AY20*0.9</f>
        <v>52110</v>
      </c>
      <c r="AZ20" s="8">
        <f>'C завтраками| Bed and breakfast'!AZ20*0.9</f>
        <v>50310</v>
      </c>
      <c r="BA20" s="8">
        <f>'C завтраками| Bed and breakfast'!BA20*0.9</f>
        <v>46710</v>
      </c>
      <c r="BB20" s="8">
        <f>'C завтраками| Bed and breakfast'!BB20*0.9</f>
        <v>45360</v>
      </c>
      <c r="BC20" s="8">
        <f>'C завтраками| Bed and breakfast'!BC20*0.9</f>
        <v>44010</v>
      </c>
      <c r="BD20" s="8">
        <f>'C завтраками| Bed and breakfast'!BD20*0.9</f>
        <v>45360</v>
      </c>
      <c r="BE20" s="8">
        <f>'C завтраками| Bed and breakfast'!BE20*0.9</f>
        <v>36360</v>
      </c>
      <c r="BF20" s="8">
        <f>'C завтраками| Bed and breakfast'!BF20*0.9</f>
        <v>35010</v>
      </c>
    </row>
    <row r="21" spans="1:58"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s="53" customFormat="1" x14ac:dyDescent="0.2">
      <c r="A22" s="88" t="s">
        <v>88</v>
      </c>
      <c r="B22" s="8">
        <f>'C завтраками| Bed and breakfast'!B22*0.9</f>
        <v>55260</v>
      </c>
      <c r="C22" s="8">
        <f>'C завтраками| Bed and breakfast'!C22*0.9</f>
        <v>51840</v>
      </c>
      <c r="D22" s="8">
        <f>'C завтраками| Bed and breakfast'!D22*0.9</f>
        <v>56340</v>
      </c>
      <c r="E22" s="8">
        <f>'C завтраками| Bed and breakfast'!E22*0.9</f>
        <v>53100</v>
      </c>
      <c r="F22" s="8">
        <f>'C завтраками| Bed and breakfast'!F22*0.9</f>
        <v>56340</v>
      </c>
      <c r="G22" s="8">
        <f>'C завтраками| Bed and breakfast'!G22*0.9</f>
        <v>57240</v>
      </c>
      <c r="H22" s="8">
        <f>'C завтраками| Bed and breakfast'!H22*0.9</f>
        <v>51840</v>
      </c>
      <c r="I22" s="8">
        <f>'C завтраками| Bed and breakfast'!I22*0.9</f>
        <v>52380</v>
      </c>
      <c r="J22" s="8">
        <f>'C завтраками| Bed and breakfast'!J22*0.9</f>
        <v>53640</v>
      </c>
      <c r="K22" s="8">
        <f>'C завтраками| Bed and breakfast'!K22*0.9</f>
        <v>52380</v>
      </c>
      <c r="L22" s="8">
        <f>'C завтраками| Bed and breakfast'!L22*0.9</f>
        <v>52380</v>
      </c>
      <c r="M22" s="8">
        <f>'C завтраками| Bed and breakfast'!M22*0.9</f>
        <v>51300</v>
      </c>
      <c r="N22" s="8">
        <f>'C завтраками| Bed and breakfast'!N22*0.9</f>
        <v>51300</v>
      </c>
      <c r="O22" s="8">
        <f>'C завтраками| Bed and breakfast'!O22*0.9</f>
        <v>51300</v>
      </c>
      <c r="P22" s="8">
        <f>'C завтраками| Bed and breakfast'!P22*0.9</f>
        <v>51300</v>
      </c>
      <c r="Q22" s="8">
        <f>'C завтраками| Bed and breakfast'!Q22*0.9</f>
        <v>53010</v>
      </c>
      <c r="R22" s="8">
        <f>'C завтраками| Bed and breakfast'!R22*0.9</f>
        <v>52380</v>
      </c>
      <c r="S22" s="8">
        <f>'C завтраками| Bed and breakfast'!S22*0.9</f>
        <v>52380</v>
      </c>
      <c r="T22" s="8">
        <f>'C завтраками| Bed and breakfast'!T22*0.9</f>
        <v>53010</v>
      </c>
      <c r="U22" s="8">
        <f>'C завтраками| Bed and breakfast'!U22*0.9</f>
        <v>50670</v>
      </c>
      <c r="V22" s="8">
        <f>'C завтраками| Bed and breakfast'!V22*0.9</f>
        <v>50040</v>
      </c>
      <c r="W22" s="8">
        <f>'C завтраками| Bed and breakfast'!W22*0.9</f>
        <v>50670</v>
      </c>
      <c r="X22" s="8">
        <f>'C завтраками| Bed and breakfast'!X22*0.9</f>
        <v>50040</v>
      </c>
      <c r="Y22" s="8">
        <f>'C завтраками| Bed and breakfast'!Y22*0.9</f>
        <v>50670</v>
      </c>
      <c r="Z22" s="8">
        <f>'C завтраками| Bed and breakfast'!Z22*0.9</f>
        <v>50040</v>
      </c>
      <c r="AA22" s="8">
        <f>'C завтраками| Bed and breakfast'!AA22*0.9</f>
        <v>50670</v>
      </c>
      <c r="AB22" s="8">
        <f>'C завтраками| Bed and breakfast'!AB22*0.9</f>
        <v>50040</v>
      </c>
      <c r="AC22" s="8">
        <f>'C завтраками| Bed and breakfast'!AC22*0.9</f>
        <v>50670</v>
      </c>
      <c r="AD22" s="8">
        <f>'C завтраками| Bed and breakfast'!AD22*0.9</f>
        <v>50040</v>
      </c>
      <c r="AE22" s="8">
        <f>'C завтраками| Bed and breakfast'!AE22*0.9</f>
        <v>59670</v>
      </c>
      <c r="AF22" s="8">
        <f>'C завтраками| Bed and breakfast'!AF22*0.9</f>
        <v>60480</v>
      </c>
      <c r="AG22" s="8">
        <f>'C завтраками| Bed and breakfast'!AG22*0.9</f>
        <v>59670</v>
      </c>
      <c r="AH22" s="8">
        <f>'C завтраками| Bed and breakfast'!AH22*0.9</f>
        <v>60930</v>
      </c>
      <c r="AI22" s="8">
        <f>'C завтраками| Bed and breakfast'!AI22*0.9</f>
        <v>62370</v>
      </c>
      <c r="AJ22" s="8">
        <f>'C завтраками| Bed and breakfast'!AJ22*0.9</f>
        <v>60930</v>
      </c>
      <c r="AK22" s="8">
        <f>'C завтраками| Bed and breakfast'!AK22*0.9</f>
        <v>66690</v>
      </c>
      <c r="AL22" s="8">
        <f>'C завтраками| Bed and breakfast'!AL22*0.9</f>
        <v>96750</v>
      </c>
      <c r="AM22" s="8">
        <f>'C завтраками| Bed and breakfast'!AM22*0.9</f>
        <v>99000</v>
      </c>
      <c r="AN22" s="8">
        <f>'C завтраками| Bed and breakfast'!AN22*0.9</f>
        <v>107550</v>
      </c>
      <c r="AO22" s="8">
        <f>'C завтраками| Bed and breakfast'!AO22*0.9</f>
        <v>107550</v>
      </c>
      <c r="AP22" s="8">
        <f>'C завтраками| Bed and breakfast'!AP22*0.9</f>
        <v>110700</v>
      </c>
      <c r="AQ22" s="8">
        <f>'C завтраками| Bed and breakfast'!AQ22*0.9</f>
        <v>101250</v>
      </c>
      <c r="AR22" s="8">
        <f>'C завтраками| Bed and breakfast'!AR22*0.9</f>
        <v>99000</v>
      </c>
      <c r="AS22" s="8">
        <f>'C завтраками| Bed and breakfast'!AS22*0.9</f>
        <v>71010</v>
      </c>
      <c r="AT22" s="8">
        <f>'C завтраками| Bed and breakfast'!AT22*0.9</f>
        <v>69210</v>
      </c>
      <c r="AU22" s="8">
        <f>'C завтраками| Bed and breakfast'!AU22*0.9</f>
        <v>72810</v>
      </c>
      <c r="AV22" s="8">
        <f>'C завтраками| Bed and breakfast'!AV22*0.9</f>
        <v>74610</v>
      </c>
      <c r="AW22" s="8">
        <f>'C завтраками| Bed and breakfast'!AW22*0.9</f>
        <v>82710</v>
      </c>
      <c r="AX22" s="8">
        <f>'C завтраками| Bed and breakfast'!AX22*0.9</f>
        <v>84510</v>
      </c>
      <c r="AY22" s="8">
        <f>'C завтраками| Bed and breakfast'!AY22*0.9</f>
        <v>88110</v>
      </c>
      <c r="AZ22" s="8">
        <f>'C завтраками| Bed and breakfast'!AZ22*0.9</f>
        <v>86310</v>
      </c>
      <c r="BA22" s="8">
        <f>'C завтраками| Bed and breakfast'!BA22*0.9</f>
        <v>82710</v>
      </c>
      <c r="BB22" s="8">
        <f>'C завтраками| Bed and breakfast'!BB22*0.9</f>
        <v>81360</v>
      </c>
      <c r="BC22" s="8">
        <f>'C завтраками| Bed and breakfast'!BC22*0.9</f>
        <v>80010</v>
      </c>
      <c r="BD22" s="8">
        <f>'C завтраками| Bed and breakfast'!BD22*0.9</f>
        <v>81360</v>
      </c>
      <c r="BE22" s="8">
        <f>'C завтраками| Bed and breakfast'!BE22*0.9</f>
        <v>67860</v>
      </c>
      <c r="BF22" s="8">
        <f>'C завтраками| Bed and breakfast'!BF22*0.9</f>
        <v>66510</v>
      </c>
    </row>
    <row r="23" spans="1:58" s="53" customFormat="1" x14ac:dyDescent="0.2">
      <c r="A23" s="89"/>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x14ac:dyDescent="0.2">
      <c r="A24" s="111" t="s">
        <v>100</v>
      </c>
      <c r="B24" s="189">
        <f t="shared" ref="B24" si="0">B4</f>
        <v>45910</v>
      </c>
      <c r="C24" s="189">
        <f t="shared" ref="C24:BF24" si="1">C4</f>
        <v>45914</v>
      </c>
      <c r="D24" s="189">
        <f t="shared" si="1"/>
        <v>45916</v>
      </c>
      <c r="E24" s="189">
        <f t="shared" si="1"/>
        <v>45919</v>
      </c>
      <c r="F24" s="189">
        <f t="shared" si="1"/>
        <v>45922</v>
      </c>
      <c r="G24" s="189">
        <f t="shared" si="1"/>
        <v>45924</v>
      </c>
      <c r="H24" s="189">
        <f t="shared" si="1"/>
        <v>45926</v>
      </c>
      <c r="I24" s="189">
        <f t="shared" si="1"/>
        <v>45931</v>
      </c>
      <c r="J24" s="189">
        <f t="shared" si="1"/>
        <v>45933</v>
      </c>
      <c r="K24" s="189">
        <f t="shared" si="1"/>
        <v>45938</v>
      </c>
      <c r="L24" s="189">
        <f t="shared" si="1"/>
        <v>45940</v>
      </c>
      <c r="M24" s="189">
        <f t="shared" si="1"/>
        <v>45942</v>
      </c>
      <c r="N24" s="189">
        <f t="shared" si="1"/>
        <v>45947</v>
      </c>
      <c r="O24" s="189">
        <f t="shared" si="1"/>
        <v>45949</v>
      </c>
      <c r="P24" s="189">
        <f t="shared" si="1"/>
        <v>45953</v>
      </c>
      <c r="Q24" s="189">
        <f t="shared" si="1"/>
        <v>45954</v>
      </c>
      <c r="R24" s="189">
        <f t="shared" si="1"/>
        <v>45958</v>
      </c>
      <c r="S24" s="189">
        <f t="shared" si="1"/>
        <v>45959</v>
      </c>
      <c r="T24" s="189">
        <f t="shared" si="1"/>
        <v>45961</v>
      </c>
      <c r="U24" s="189">
        <f t="shared" si="1"/>
        <v>45965</v>
      </c>
      <c r="V24" s="189">
        <f t="shared" si="1"/>
        <v>45966</v>
      </c>
      <c r="W24" s="189">
        <f t="shared" si="1"/>
        <v>45968</v>
      </c>
      <c r="X24" s="189">
        <f t="shared" si="1"/>
        <v>45970</v>
      </c>
      <c r="Y24" s="189">
        <f t="shared" si="1"/>
        <v>45975</v>
      </c>
      <c r="Z24" s="189">
        <f t="shared" si="1"/>
        <v>45977</v>
      </c>
      <c r="AA24" s="189">
        <f t="shared" si="1"/>
        <v>45982</v>
      </c>
      <c r="AB24" s="189">
        <f t="shared" si="1"/>
        <v>45984</v>
      </c>
      <c r="AC24" s="189">
        <f t="shared" si="1"/>
        <v>45989</v>
      </c>
      <c r="AD24" s="189">
        <f t="shared" si="1"/>
        <v>45991</v>
      </c>
      <c r="AE24" s="189">
        <f t="shared" si="1"/>
        <v>45992</v>
      </c>
      <c r="AF24" s="189">
        <f t="shared" si="1"/>
        <v>45998</v>
      </c>
      <c r="AG24" s="189">
        <f t="shared" si="1"/>
        <v>46000</v>
      </c>
      <c r="AH24" s="189">
        <f t="shared" si="1"/>
        <v>46003</v>
      </c>
      <c r="AI24" s="189">
        <f t="shared" si="1"/>
        <v>46010</v>
      </c>
      <c r="AJ24" s="189">
        <f t="shared" si="1"/>
        <v>46012</v>
      </c>
      <c r="AK24" s="189">
        <f t="shared" si="1"/>
        <v>46017</v>
      </c>
      <c r="AL24" s="189">
        <f t="shared" si="1"/>
        <v>46020</v>
      </c>
      <c r="AM24" s="189">
        <f t="shared" si="1"/>
        <v>46021</v>
      </c>
      <c r="AN24" s="189">
        <f t="shared" si="1"/>
        <v>46022</v>
      </c>
      <c r="AO24" s="189">
        <f t="shared" si="1"/>
        <v>46023</v>
      </c>
      <c r="AP24" s="189">
        <f t="shared" si="1"/>
        <v>46024</v>
      </c>
      <c r="AQ24" s="189">
        <f t="shared" si="1"/>
        <v>46029</v>
      </c>
      <c r="AR24" s="189">
        <f t="shared" si="1"/>
        <v>46030</v>
      </c>
      <c r="AS24" s="189">
        <f t="shared" si="1"/>
        <v>46031</v>
      </c>
      <c r="AT24" s="189">
        <f t="shared" si="1"/>
        <v>46033</v>
      </c>
      <c r="AU24" s="189">
        <f t="shared" si="1"/>
        <v>46045</v>
      </c>
      <c r="AV24" s="189">
        <f t="shared" si="1"/>
        <v>46052</v>
      </c>
      <c r="AW24" s="189">
        <f t="shared" si="1"/>
        <v>46054</v>
      </c>
      <c r="AX24" s="189">
        <f t="shared" si="1"/>
        <v>46066</v>
      </c>
      <c r="AY24" s="189">
        <f t="shared" si="1"/>
        <v>46073</v>
      </c>
      <c r="AZ24" s="189">
        <f t="shared" si="1"/>
        <v>46076</v>
      </c>
      <c r="BA24" s="189">
        <f t="shared" si="1"/>
        <v>46077</v>
      </c>
      <c r="BB24" s="189">
        <f t="shared" si="1"/>
        <v>46082</v>
      </c>
      <c r="BC24" s="189">
        <f t="shared" si="1"/>
        <v>46085</v>
      </c>
      <c r="BD24" s="189">
        <f t="shared" si="1"/>
        <v>46087</v>
      </c>
      <c r="BE24" s="189">
        <f t="shared" si="1"/>
        <v>46090</v>
      </c>
      <c r="BF24" s="189">
        <f t="shared" si="1"/>
        <v>46105</v>
      </c>
    </row>
    <row r="25" spans="1:58" ht="20.25" customHeight="1" x14ac:dyDescent="0.2">
      <c r="A25" s="90" t="s">
        <v>64</v>
      </c>
      <c r="B25" s="189">
        <f t="shared" ref="B25" si="2">B5</f>
        <v>45913</v>
      </c>
      <c r="C25" s="189">
        <f t="shared" ref="C25:BF25" si="3">C5</f>
        <v>45915</v>
      </c>
      <c r="D25" s="189">
        <f t="shared" si="3"/>
        <v>45918</v>
      </c>
      <c r="E25" s="189">
        <f t="shared" si="3"/>
        <v>45921</v>
      </c>
      <c r="F25" s="189">
        <f t="shared" si="3"/>
        <v>45923</v>
      </c>
      <c r="G25" s="189">
        <f t="shared" si="3"/>
        <v>45925</v>
      </c>
      <c r="H25" s="189">
        <f t="shared" si="3"/>
        <v>45930</v>
      </c>
      <c r="I25" s="189">
        <f t="shared" si="3"/>
        <v>45932</v>
      </c>
      <c r="J25" s="189">
        <f t="shared" si="3"/>
        <v>45937</v>
      </c>
      <c r="K25" s="189">
        <f t="shared" si="3"/>
        <v>45939</v>
      </c>
      <c r="L25" s="189">
        <f t="shared" si="3"/>
        <v>45941</v>
      </c>
      <c r="M25" s="189">
        <f t="shared" si="3"/>
        <v>45946</v>
      </c>
      <c r="N25" s="189">
        <f t="shared" si="3"/>
        <v>45948</v>
      </c>
      <c r="O25" s="189">
        <f t="shared" si="3"/>
        <v>45952</v>
      </c>
      <c r="P25" s="189">
        <f t="shared" si="3"/>
        <v>45953</v>
      </c>
      <c r="Q25" s="189">
        <f t="shared" si="3"/>
        <v>45957</v>
      </c>
      <c r="R25" s="189">
        <f t="shared" si="3"/>
        <v>45958</v>
      </c>
      <c r="S25" s="189">
        <f t="shared" si="3"/>
        <v>45960</v>
      </c>
      <c r="T25" s="189">
        <f t="shared" si="3"/>
        <v>45963</v>
      </c>
      <c r="U25" s="189">
        <f t="shared" si="3"/>
        <v>45965</v>
      </c>
      <c r="V25" s="189">
        <f t="shared" si="3"/>
        <v>45967</v>
      </c>
      <c r="W25" s="189">
        <f t="shared" si="3"/>
        <v>45969</v>
      </c>
      <c r="X25" s="189">
        <f t="shared" si="3"/>
        <v>45974</v>
      </c>
      <c r="Y25" s="189">
        <f t="shared" si="3"/>
        <v>45976</v>
      </c>
      <c r="Z25" s="189">
        <f t="shared" si="3"/>
        <v>45981</v>
      </c>
      <c r="AA25" s="189">
        <f t="shared" si="3"/>
        <v>45983</v>
      </c>
      <c r="AB25" s="189">
        <f t="shared" si="3"/>
        <v>45988</v>
      </c>
      <c r="AC25" s="189">
        <f t="shared" si="3"/>
        <v>45990</v>
      </c>
      <c r="AD25" s="189">
        <f t="shared" si="3"/>
        <v>45991</v>
      </c>
      <c r="AE25" s="189">
        <f t="shared" si="3"/>
        <v>45997</v>
      </c>
      <c r="AF25" s="189">
        <f t="shared" si="3"/>
        <v>45999</v>
      </c>
      <c r="AG25" s="189">
        <f t="shared" si="3"/>
        <v>46002</v>
      </c>
      <c r="AH25" s="189">
        <f t="shared" si="3"/>
        <v>46009</v>
      </c>
      <c r="AI25" s="189">
        <f t="shared" si="3"/>
        <v>46011</v>
      </c>
      <c r="AJ25" s="189">
        <f t="shared" si="3"/>
        <v>46016</v>
      </c>
      <c r="AK25" s="189">
        <f t="shared" si="3"/>
        <v>46019</v>
      </c>
      <c r="AL25" s="189">
        <f t="shared" si="3"/>
        <v>46020</v>
      </c>
      <c r="AM25" s="189">
        <f t="shared" si="3"/>
        <v>46021</v>
      </c>
      <c r="AN25" s="189">
        <f t="shared" si="3"/>
        <v>46022</v>
      </c>
      <c r="AO25" s="189">
        <f t="shared" si="3"/>
        <v>46023</v>
      </c>
      <c r="AP25" s="189">
        <f t="shared" si="3"/>
        <v>46028</v>
      </c>
      <c r="AQ25" s="189">
        <f t="shared" si="3"/>
        <v>46029</v>
      </c>
      <c r="AR25" s="189">
        <f t="shared" si="3"/>
        <v>46030</v>
      </c>
      <c r="AS25" s="189">
        <f t="shared" si="3"/>
        <v>46032</v>
      </c>
      <c r="AT25" s="189">
        <f t="shared" si="3"/>
        <v>46044</v>
      </c>
      <c r="AU25" s="189">
        <f t="shared" si="3"/>
        <v>46051</v>
      </c>
      <c r="AV25" s="189">
        <f t="shared" si="3"/>
        <v>46053</v>
      </c>
      <c r="AW25" s="189">
        <f t="shared" si="3"/>
        <v>46065</v>
      </c>
      <c r="AX25" s="189">
        <f t="shared" si="3"/>
        <v>46072</v>
      </c>
      <c r="AY25" s="189">
        <f t="shared" si="3"/>
        <v>46075</v>
      </c>
      <c r="AZ25" s="189">
        <f t="shared" si="3"/>
        <v>46076</v>
      </c>
      <c r="BA25" s="189">
        <f t="shared" si="3"/>
        <v>46081</v>
      </c>
      <c r="BB25" s="189">
        <f t="shared" si="3"/>
        <v>46084</v>
      </c>
      <c r="BC25" s="189">
        <f t="shared" si="3"/>
        <v>46086</v>
      </c>
      <c r="BD25" s="189">
        <f t="shared" si="3"/>
        <v>46089</v>
      </c>
      <c r="BE25" s="189">
        <f t="shared" si="3"/>
        <v>46104</v>
      </c>
      <c r="BF25" s="189">
        <f t="shared" si="3"/>
        <v>46112</v>
      </c>
    </row>
    <row r="26" spans="1:58" s="44" customFormat="1" x14ac:dyDescent="0.2">
      <c r="A26" s="42" t="s">
        <v>83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row>
    <row r="27" spans="1:58" s="50" customFormat="1" x14ac:dyDescent="0.2">
      <c r="A27" s="88">
        <v>1</v>
      </c>
      <c r="B27" s="198">
        <f t="shared" ref="B27" si="4">ROUNDUP(B7*0.87,)</f>
        <v>11511</v>
      </c>
      <c r="C27" s="198">
        <f t="shared" ref="C27:BF27" si="5">ROUNDUP(C7*0.87,)</f>
        <v>8535</v>
      </c>
      <c r="D27" s="198">
        <f t="shared" si="5"/>
        <v>12450</v>
      </c>
      <c r="E27" s="198">
        <f t="shared" si="5"/>
        <v>9631</v>
      </c>
      <c r="F27" s="198">
        <f t="shared" si="5"/>
        <v>12450</v>
      </c>
      <c r="G27" s="198">
        <f t="shared" si="5"/>
        <v>13233</v>
      </c>
      <c r="H27" s="198">
        <f t="shared" si="5"/>
        <v>8535</v>
      </c>
      <c r="I27" s="198">
        <f t="shared" si="5"/>
        <v>9005</v>
      </c>
      <c r="J27" s="198">
        <f t="shared" si="5"/>
        <v>10101</v>
      </c>
      <c r="K27" s="198">
        <f t="shared" si="5"/>
        <v>9005</v>
      </c>
      <c r="L27" s="198">
        <f t="shared" si="5"/>
        <v>9005</v>
      </c>
      <c r="M27" s="198">
        <f t="shared" si="5"/>
        <v>8065</v>
      </c>
      <c r="N27" s="198">
        <f t="shared" si="5"/>
        <v>8065</v>
      </c>
      <c r="O27" s="198">
        <f t="shared" si="5"/>
        <v>8065</v>
      </c>
      <c r="P27" s="198">
        <f t="shared" si="5"/>
        <v>8065</v>
      </c>
      <c r="Q27" s="198">
        <f t="shared" si="5"/>
        <v>9553</v>
      </c>
      <c r="R27" s="198">
        <f t="shared" si="5"/>
        <v>9005</v>
      </c>
      <c r="S27" s="198">
        <f t="shared" si="5"/>
        <v>9005</v>
      </c>
      <c r="T27" s="198">
        <f t="shared" si="5"/>
        <v>9553</v>
      </c>
      <c r="U27" s="198">
        <f t="shared" si="5"/>
        <v>7517</v>
      </c>
      <c r="V27" s="198">
        <f t="shared" si="5"/>
        <v>6969</v>
      </c>
      <c r="W27" s="198">
        <f t="shared" si="5"/>
        <v>7517</v>
      </c>
      <c r="X27" s="198">
        <f t="shared" si="5"/>
        <v>6969</v>
      </c>
      <c r="Y27" s="198">
        <f t="shared" si="5"/>
        <v>7517</v>
      </c>
      <c r="Z27" s="198">
        <f t="shared" si="5"/>
        <v>6969</v>
      </c>
      <c r="AA27" s="198">
        <f t="shared" si="5"/>
        <v>7517</v>
      </c>
      <c r="AB27" s="198">
        <f t="shared" si="5"/>
        <v>6969</v>
      </c>
      <c r="AC27" s="198">
        <f t="shared" si="5"/>
        <v>7517</v>
      </c>
      <c r="AD27" s="198">
        <f t="shared" si="5"/>
        <v>6969</v>
      </c>
      <c r="AE27" s="198">
        <f t="shared" si="5"/>
        <v>7517</v>
      </c>
      <c r="AF27" s="198">
        <f t="shared" si="5"/>
        <v>8222</v>
      </c>
      <c r="AG27" s="198">
        <f t="shared" si="5"/>
        <v>7517</v>
      </c>
      <c r="AH27" s="198">
        <f t="shared" si="5"/>
        <v>8613</v>
      </c>
      <c r="AI27" s="198">
        <f t="shared" si="5"/>
        <v>9866</v>
      </c>
      <c r="AJ27" s="198">
        <f t="shared" si="5"/>
        <v>8613</v>
      </c>
      <c r="AK27" s="198">
        <f t="shared" si="5"/>
        <v>13625</v>
      </c>
      <c r="AL27" s="198">
        <f t="shared" si="5"/>
        <v>19771</v>
      </c>
      <c r="AM27" s="198">
        <f t="shared" si="5"/>
        <v>21729</v>
      </c>
      <c r="AN27" s="198">
        <f t="shared" si="5"/>
        <v>29167</v>
      </c>
      <c r="AO27" s="198">
        <f t="shared" si="5"/>
        <v>29167</v>
      </c>
      <c r="AP27" s="198">
        <f t="shared" si="5"/>
        <v>31908</v>
      </c>
      <c r="AQ27" s="198">
        <f t="shared" si="5"/>
        <v>23686</v>
      </c>
      <c r="AR27" s="198">
        <f t="shared" si="5"/>
        <v>21729</v>
      </c>
      <c r="AS27" s="198">
        <f t="shared" si="5"/>
        <v>17187</v>
      </c>
      <c r="AT27" s="198">
        <f t="shared" si="5"/>
        <v>15621</v>
      </c>
      <c r="AU27" s="198">
        <f t="shared" si="5"/>
        <v>18753</v>
      </c>
      <c r="AV27" s="198">
        <f t="shared" si="5"/>
        <v>20319</v>
      </c>
      <c r="AW27" s="198">
        <f t="shared" si="5"/>
        <v>19536</v>
      </c>
      <c r="AX27" s="198">
        <f t="shared" si="5"/>
        <v>21102</v>
      </c>
      <c r="AY27" s="198">
        <f t="shared" si="5"/>
        <v>24234</v>
      </c>
      <c r="AZ27" s="198">
        <f t="shared" si="5"/>
        <v>22668</v>
      </c>
      <c r="BA27" s="198">
        <f t="shared" si="5"/>
        <v>19536</v>
      </c>
      <c r="BB27" s="198">
        <f t="shared" si="5"/>
        <v>18362</v>
      </c>
      <c r="BC27" s="198">
        <f t="shared" si="5"/>
        <v>17187</v>
      </c>
      <c r="BD27" s="198">
        <f t="shared" si="5"/>
        <v>18362</v>
      </c>
      <c r="BE27" s="198">
        <f t="shared" si="5"/>
        <v>14447</v>
      </c>
      <c r="BF27" s="198">
        <f t="shared" si="5"/>
        <v>13272</v>
      </c>
    </row>
    <row r="28" spans="1:58" s="50" customFormat="1" x14ac:dyDescent="0.2">
      <c r="A28" s="88">
        <v>2</v>
      </c>
      <c r="B28" s="198">
        <f t="shared" ref="B28" si="6">ROUNDUP(B8*0.87,)</f>
        <v>12842</v>
      </c>
      <c r="C28" s="198">
        <f t="shared" ref="C28:BF28" si="7">ROUNDUP(C8*0.87,)</f>
        <v>9866</v>
      </c>
      <c r="D28" s="198">
        <f t="shared" si="7"/>
        <v>13781</v>
      </c>
      <c r="E28" s="198">
        <f t="shared" si="7"/>
        <v>10962</v>
      </c>
      <c r="F28" s="198">
        <f t="shared" si="7"/>
        <v>13781</v>
      </c>
      <c r="G28" s="198">
        <f t="shared" si="7"/>
        <v>14564</v>
      </c>
      <c r="H28" s="198">
        <f t="shared" si="7"/>
        <v>9866</v>
      </c>
      <c r="I28" s="198">
        <f t="shared" si="7"/>
        <v>10336</v>
      </c>
      <c r="J28" s="198">
        <f t="shared" si="7"/>
        <v>11432</v>
      </c>
      <c r="K28" s="198">
        <f t="shared" si="7"/>
        <v>10336</v>
      </c>
      <c r="L28" s="198">
        <f t="shared" si="7"/>
        <v>10336</v>
      </c>
      <c r="M28" s="198">
        <f t="shared" si="7"/>
        <v>9396</v>
      </c>
      <c r="N28" s="198">
        <f t="shared" si="7"/>
        <v>9396</v>
      </c>
      <c r="O28" s="198">
        <f t="shared" si="7"/>
        <v>9396</v>
      </c>
      <c r="P28" s="198">
        <f t="shared" si="7"/>
        <v>9396</v>
      </c>
      <c r="Q28" s="198">
        <f t="shared" si="7"/>
        <v>10884</v>
      </c>
      <c r="R28" s="198">
        <f t="shared" si="7"/>
        <v>10336</v>
      </c>
      <c r="S28" s="198">
        <f t="shared" si="7"/>
        <v>10336</v>
      </c>
      <c r="T28" s="198">
        <f t="shared" si="7"/>
        <v>10884</v>
      </c>
      <c r="U28" s="198">
        <f t="shared" si="7"/>
        <v>8848</v>
      </c>
      <c r="V28" s="198">
        <f t="shared" si="7"/>
        <v>8300</v>
      </c>
      <c r="W28" s="198">
        <f t="shared" si="7"/>
        <v>8848</v>
      </c>
      <c r="X28" s="198">
        <f t="shared" si="7"/>
        <v>8300</v>
      </c>
      <c r="Y28" s="198">
        <f t="shared" si="7"/>
        <v>8848</v>
      </c>
      <c r="Z28" s="198">
        <f t="shared" si="7"/>
        <v>8300</v>
      </c>
      <c r="AA28" s="198">
        <f t="shared" si="7"/>
        <v>8848</v>
      </c>
      <c r="AB28" s="198">
        <f t="shared" si="7"/>
        <v>8300</v>
      </c>
      <c r="AC28" s="198">
        <f t="shared" si="7"/>
        <v>8848</v>
      </c>
      <c r="AD28" s="198">
        <f t="shared" si="7"/>
        <v>8300</v>
      </c>
      <c r="AE28" s="198">
        <f t="shared" si="7"/>
        <v>8848</v>
      </c>
      <c r="AF28" s="198">
        <f t="shared" si="7"/>
        <v>9553</v>
      </c>
      <c r="AG28" s="198">
        <f t="shared" si="7"/>
        <v>8848</v>
      </c>
      <c r="AH28" s="198">
        <f t="shared" si="7"/>
        <v>9945</v>
      </c>
      <c r="AI28" s="198">
        <f t="shared" si="7"/>
        <v>11197</v>
      </c>
      <c r="AJ28" s="198">
        <f t="shared" si="7"/>
        <v>9945</v>
      </c>
      <c r="AK28" s="198">
        <f t="shared" si="7"/>
        <v>14956</v>
      </c>
      <c r="AL28" s="198">
        <f t="shared" si="7"/>
        <v>21533</v>
      </c>
      <c r="AM28" s="198">
        <f t="shared" si="7"/>
        <v>23490</v>
      </c>
      <c r="AN28" s="198">
        <f t="shared" si="7"/>
        <v>30929</v>
      </c>
      <c r="AO28" s="198">
        <f t="shared" si="7"/>
        <v>30929</v>
      </c>
      <c r="AP28" s="198">
        <f t="shared" si="7"/>
        <v>33669</v>
      </c>
      <c r="AQ28" s="198">
        <f t="shared" si="7"/>
        <v>25448</v>
      </c>
      <c r="AR28" s="198">
        <f t="shared" si="7"/>
        <v>23490</v>
      </c>
      <c r="AS28" s="198">
        <f t="shared" si="7"/>
        <v>18714</v>
      </c>
      <c r="AT28" s="198">
        <f t="shared" si="7"/>
        <v>17148</v>
      </c>
      <c r="AU28" s="198">
        <f t="shared" si="7"/>
        <v>20280</v>
      </c>
      <c r="AV28" s="198">
        <f t="shared" si="7"/>
        <v>21846</v>
      </c>
      <c r="AW28" s="198">
        <f t="shared" si="7"/>
        <v>21063</v>
      </c>
      <c r="AX28" s="198">
        <f t="shared" si="7"/>
        <v>22629</v>
      </c>
      <c r="AY28" s="198">
        <f t="shared" si="7"/>
        <v>25761</v>
      </c>
      <c r="AZ28" s="198">
        <f t="shared" si="7"/>
        <v>24195</v>
      </c>
      <c r="BA28" s="198">
        <f t="shared" si="7"/>
        <v>21063</v>
      </c>
      <c r="BB28" s="198">
        <f t="shared" si="7"/>
        <v>19889</v>
      </c>
      <c r="BC28" s="198">
        <f t="shared" si="7"/>
        <v>18714</v>
      </c>
      <c r="BD28" s="198">
        <f t="shared" si="7"/>
        <v>19889</v>
      </c>
      <c r="BE28" s="198">
        <f t="shared" si="7"/>
        <v>15974</v>
      </c>
      <c r="BF28" s="198">
        <f t="shared" si="7"/>
        <v>14799</v>
      </c>
    </row>
    <row r="29" spans="1:58" s="50" customFormat="1" x14ac:dyDescent="0.2">
      <c r="A29" s="42" t="s">
        <v>234</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row>
    <row r="30" spans="1:58" s="50" customFormat="1" x14ac:dyDescent="0.2">
      <c r="A30" s="180">
        <v>1</v>
      </c>
      <c r="B30" s="198">
        <f t="shared" ref="B30" si="8">ROUNDUP(B10*0.87,)</f>
        <v>13077</v>
      </c>
      <c r="C30" s="198">
        <f t="shared" ref="C30:BF30" si="9">ROUNDUP(C10*0.87,)</f>
        <v>10101</v>
      </c>
      <c r="D30" s="198">
        <f t="shared" si="9"/>
        <v>14016</v>
      </c>
      <c r="E30" s="198">
        <f t="shared" si="9"/>
        <v>11197</v>
      </c>
      <c r="F30" s="198">
        <f t="shared" si="9"/>
        <v>14016</v>
      </c>
      <c r="G30" s="198">
        <f t="shared" si="9"/>
        <v>14799</v>
      </c>
      <c r="H30" s="198">
        <f t="shared" si="9"/>
        <v>10101</v>
      </c>
      <c r="I30" s="198">
        <f t="shared" si="9"/>
        <v>9788</v>
      </c>
      <c r="J30" s="198">
        <f t="shared" si="9"/>
        <v>10884</v>
      </c>
      <c r="K30" s="198">
        <f t="shared" si="9"/>
        <v>9788</v>
      </c>
      <c r="L30" s="198">
        <f t="shared" si="9"/>
        <v>9788</v>
      </c>
      <c r="M30" s="198">
        <f t="shared" si="9"/>
        <v>8848</v>
      </c>
      <c r="N30" s="198">
        <f t="shared" si="9"/>
        <v>8848</v>
      </c>
      <c r="O30" s="198">
        <f t="shared" si="9"/>
        <v>8848</v>
      </c>
      <c r="P30" s="198">
        <f t="shared" si="9"/>
        <v>8848</v>
      </c>
      <c r="Q30" s="198">
        <f t="shared" si="9"/>
        <v>10336</v>
      </c>
      <c r="R30" s="198">
        <f t="shared" si="9"/>
        <v>9788</v>
      </c>
      <c r="S30" s="198">
        <f t="shared" si="9"/>
        <v>9788</v>
      </c>
      <c r="T30" s="198">
        <f t="shared" si="9"/>
        <v>10336</v>
      </c>
      <c r="U30" s="198">
        <f t="shared" si="9"/>
        <v>8300</v>
      </c>
      <c r="V30" s="198">
        <f t="shared" si="9"/>
        <v>7752</v>
      </c>
      <c r="W30" s="198">
        <f t="shared" si="9"/>
        <v>8300</v>
      </c>
      <c r="X30" s="198">
        <f t="shared" si="9"/>
        <v>7752</v>
      </c>
      <c r="Y30" s="198">
        <f t="shared" si="9"/>
        <v>8300</v>
      </c>
      <c r="Z30" s="198">
        <f t="shared" si="9"/>
        <v>7752</v>
      </c>
      <c r="AA30" s="198">
        <f t="shared" si="9"/>
        <v>8300</v>
      </c>
      <c r="AB30" s="198">
        <f t="shared" si="9"/>
        <v>7752</v>
      </c>
      <c r="AC30" s="198">
        <f t="shared" si="9"/>
        <v>8300</v>
      </c>
      <c r="AD30" s="198">
        <f t="shared" si="9"/>
        <v>7752</v>
      </c>
      <c r="AE30" s="198">
        <f t="shared" si="9"/>
        <v>8300</v>
      </c>
      <c r="AF30" s="198">
        <f t="shared" si="9"/>
        <v>9005</v>
      </c>
      <c r="AG30" s="198">
        <f t="shared" si="9"/>
        <v>8300</v>
      </c>
      <c r="AH30" s="198">
        <f t="shared" si="9"/>
        <v>9396</v>
      </c>
      <c r="AI30" s="198">
        <f t="shared" si="9"/>
        <v>10649</v>
      </c>
      <c r="AJ30" s="198">
        <f t="shared" si="9"/>
        <v>9396</v>
      </c>
      <c r="AK30" s="198">
        <f t="shared" si="9"/>
        <v>14408</v>
      </c>
      <c r="AL30" s="198">
        <f t="shared" si="9"/>
        <v>21337</v>
      </c>
      <c r="AM30" s="198">
        <f t="shared" si="9"/>
        <v>23295</v>
      </c>
      <c r="AN30" s="198">
        <f t="shared" si="9"/>
        <v>30733</v>
      </c>
      <c r="AO30" s="198">
        <f t="shared" si="9"/>
        <v>30733</v>
      </c>
      <c r="AP30" s="198">
        <f t="shared" si="9"/>
        <v>33474</v>
      </c>
      <c r="AQ30" s="198">
        <f t="shared" si="9"/>
        <v>25252</v>
      </c>
      <c r="AR30" s="198">
        <f t="shared" si="9"/>
        <v>23295</v>
      </c>
      <c r="AS30" s="198">
        <f t="shared" si="9"/>
        <v>18753</v>
      </c>
      <c r="AT30" s="198">
        <f t="shared" si="9"/>
        <v>17187</v>
      </c>
      <c r="AU30" s="198">
        <f t="shared" si="9"/>
        <v>20319</v>
      </c>
      <c r="AV30" s="198">
        <f t="shared" si="9"/>
        <v>21885</v>
      </c>
      <c r="AW30" s="198">
        <f t="shared" si="9"/>
        <v>21102</v>
      </c>
      <c r="AX30" s="198">
        <f t="shared" si="9"/>
        <v>22668</v>
      </c>
      <c r="AY30" s="198">
        <f t="shared" si="9"/>
        <v>25800</v>
      </c>
      <c r="AZ30" s="198">
        <f t="shared" si="9"/>
        <v>24234</v>
      </c>
      <c r="BA30" s="198">
        <f t="shared" si="9"/>
        <v>21102</v>
      </c>
      <c r="BB30" s="198">
        <f t="shared" si="9"/>
        <v>19928</v>
      </c>
      <c r="BC30" s="198">
        <f t="shared" si="9"/>
        <v>18753</v>
      </c>
      <c r="BD30" s="198">
        <f t="shared" si="9"/>
        <v>19928</v>
      </c>
      <c r="BE30" s="198">
        <f t="shared" si="9"/>
        <v>16013</v>
      </c>
      <c r="BF30" s="198">
        <f t="shared" si="9"/>
        <v>14838</v>
      </c>
    </row>
    <row r="31" spans="1:58" s="50" customFormat="1" x14ac:dyDescent="0.2">
      <c r="A31" s="180">
        <v>2</v>
      </c>
      <c r="B31" s="198">
        <f t="shared" ref="B31" si="10">ROUNDUP(B11*0.87,)</f>
        <v>14408</v>
      </c>
      <c r="C31" s="198">
        <f t="shared" ref="C31:BF31" si="11">ROUNDUP(C11*0.87,)</f>
        <v>11432</v>
      </c>
      <c r="D31" s="198">
        <f t="shared" si="11"/>
        <v>15347</v>
      </c>
      <c r="E31" s="198">
        <f t="shared" si="11"/>
        <v>12528</v>
      </c>
      <c r="F31" s="198">
        <f t="shared" si="11"/>
        <v>15347</v>
      </c>
      <c r="G31" s="198">
        <f t="shared" si="11"/>
        <v>16130</v>
      </c>
      <c r="H31" s="198">
        <f t="shared" si="11"/>
        <v>11432</v>
      </c>
      <c r="I31" s="198">
        <f t="shared" si="11"/>
        <v>11119</v>
      </c>
      <c r="J31" s="198">
        <f t="shared" si="11"/>
        <v>12215</v>
      </c>
      <c r="K31" s="198">
        <f t="shared" si="11"/>
        <v>11119</v>
      </c>
      <c r="L31" s="198">
        <f t="shared" si="11"/>
        <v>11119</v>
      </c>
      <c r="M31" s="198">
        <f t="shared" si="11"/>
        <v>10179</v>
      </c>
      <c r="N31" s="198">
        <f t="shared" si="11"/>
        <v>10179</v>
      </c>
      <c r="O31" s="198">
        <f t="shared" si="11"/>
        <v>10179</v>
      </c>
      <c r="P31" s="198">
        <f t="shared" si="11"/>
        <v>10179</v>
      </c>
      <c r="Q31" s="198">
        <f t="shared" si="11"/>
        <v>11667</v>
      </c>
      <c r="R31" s="198">
        <f t="shared" si="11"/>
        <v>11119</v>
      </c>
      <c r="S31" s="198">
        <f t="shared" si="11"/>
        <v>11119</v>
      </c>
      <c r="T31" s="198">
        <f t="shared" si="11"/>
        <v>11667</v>
      </c>
      <c r="U31" s="198">
        <f t="shared" si="11"/>
        <v>9631</v>
      </c>
      <c r="V31" s="198">
        <f t="shared" si="11"/>
        <v>9083</v>
      </c>
      <c r="W31" s="198">
        <f t="shared" si="11"/>
        <v>9631</v>
      </c>
      <c r="X31" s="198">
        <f t="shared" si="11"/>
        <v>9083</v>
      </c>
      <c r="Y31" s="198">
        <f t="shared" si="11"/>
        <v>9631</v>
      </c>
      <c r="Z31" s="198">
        <f t="shared" si="11"/>
        <v>9083</v>
      </c>
      <c r="AA31" s="198">
        <f t="shared" si="11"/>
        <v>9631</v>
      </c>
      <c r="AB31" s="198">
        <f t="shared" si="11"/>
        <v>9083</v>
      </c>
      <c r="AC31" s="198">
        <f t="shared" si="11"/>
        <v>9631</v>
      </c>
      <c r="AD31" s="198">
        <f t="shared" si="11"/>
        <v>9083</v>
      </c>
      <c r="AE31" s="198">
        <f t="shared" si="11"/>
        <v>9631</v>
      </c>
      <c r="AF31" s="198">
        <f t="shared" si="11"/>
        <v>10336</v>
      </c>
      <c r="AG31" s="198">
        <f t="shared" si="11"/>
        <v>9631</v>
      </c>
      <c r="AH31" s="198">
        <f t="shared" si="11"/>
        <v>10728</v>
      </c>
      <c r="AI31" s="198">
        <f t="shared" si="11"/>
        <v>11980</v>
      </c>
      <c r="AJ31" s="198">
        <f t="shared" si="11"/>
        <v>10728</v>
      </c>
      <c r="AK31" s="198">
        <f t="shared" si="11"/>
        <v>15739</v>
      </c>
      <c r="AL31" s="198">
        <f t="shared" si="11"/>
        <v>23099</v>
      </c>
      <c r="AM31" s="198">
        <f t="shared" si="11"/>
        <v>25056</v>
      </c>
      <c r="AN31" s="198">
        <f t="shared" si="11"/>
        <v>32495</v>
      </c>
      <c r="AO31" s="198">
        <f t="shared" si="11"/>
        <v>32495</v>
      </c>
      <c r="AP31" s="198">
        <f t="shared" si="11"/>
        <v>35235</v>
      </c>
      <c r="AQ31" s="198">
        <f t="shared" si="11"/>
        <v>27014</v>
      </c>
      <c r="AR31" s="198">
        <f t="shared" si="11"/>
        <v>25056</v>
      </c>
      <c r="AS31" s="198">
        <f t="shared" si="11"/>
        <v>20280</v>
      </c>
      <c r="AT31" s="198">
        <f t="shared" si="11"/>
        <v>18714</v>
      </c>
      <c r="AU31" s="198">
        <f t="shared" si="11"/>
        <v>21846</v>
      </c>
      <c r="AV31" s="198">
        <f t="shared" si="11"/>
        <v>23412</v>
      </c>
      <c r="AW31" s="198">
        <f t="shared" si="11"/>
        <v>22629</v>
      </c>
      <c r="AX31" s="198">
        <f t="shared" si="11"/>
        <v>24195</v>
      </c>
      <c r="AY31" s="198">
        <f t="shared" si="11"/>
        <v>27327</v>
      </c>
      <c r="AZ31" s="198">
        <f t="shared" si="11"/>
        <v>25761</v>
      </c>
      <c r="BA31" s="198">
        <f t="shared" si="11"/>
        <v>22629</v>
      </c>
      <c r="BB31" s="198">
        <f t="shared" si="11"/>
        <v>21455</v>
      </c>
      <c r="BC31" s="198">
        <f t="shared" si="11"/>
        <v>20280</v>
      </c>
      <c r="BD31" s="198">
        <f t="shared" si="11"/>
        <v>21455</v>
      </c>
      <c r="BE31" s="198">
        <f t="shared" si="11"/>
        <v>17540</v>
      </c>
      <c r="BF31" s="198">
        <f t="shared" si="11"/>
        <v>16365</v>
      </c>
    </row>
    <row r="32" spans="1:58" s="50" customFormat="1" x14ac:dyDescent="0.2">
      <c r="A32" s="42" t="s">
        <v>84</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row>
    <row r="33" spans="1:58" s="50" customFormat="1" x14ac:dyDescent="0.2">
      <c r="A33" s="88">
        <f>A27</f>
        <v>1</v>
      </c>
      <c r="B33" s="198">
        <f t="shared" ref="B33" si="12">ROUNDUP(B13*0.87,)</f>
        <v>13860</v>
      </c>
      <c r="C33" s="198">
        <f t="shared" ref="C33:BF33" si="13">ROUNDUP(C13*0.87,)</f>
        <v>10884</v>
      </c>
      <c r="D33" s="198">
        <f t="shared" si="13"/>
        <v>14799</v>
      </c>
      <c r="E33" s="198">
        <f t="shared" si="13"/>
        <v>11980</v>
      </c>
      <c r="F33" s="198">
        <f t="shared" si="13"/>
        <v>14799</v>
      </c>
      <c r="G33" s="198">
        <f t="shared" si="13"/>
        <v>15582</v>
      </c>
      <c r="H33" s="198">
        <f t="shared" si="13"/>
        <v>10884</v>
      </c>
      <c r="I33" s="198">
        <f t="shared" si="13"/>
        <v>10571</v>
      </c>
      <c r="J33" s="198">
        <f t="shared" si="13"/>
        <v>11667</v>
      </c>
      <c r="K33" s="198">
        <f t="shared" si="13"/>
        <v>10571</v>
      </c>
      <c r="L33" s="198">
        <f t="shared" si="13"/>
        <v>10571</v>
      </c>
      <c r="M33" s="198">
        <f t="shared" si="13"/>
        <v>9631</v>
      </c>
      <c r="N33" s="198">
        <f t="shared" si="13"/>
        <v>9631</v>
      </c>
      <c r="O33" s="198">
        <f t="shared" si="13"/>
        <v>9631</v>
      </c>
      <c r="P33" s="198">
        <f t="shared" si="13"/>
        <v>9631</v>
      </c>
      <c r="Q33" s="198">
        <f t="shared" si="13"/>
        <v>11119</v>
      </c>
      <c r="R33" s="198">
        <f t="shared" si="13"/>
        <v>10571</v>
      </c>
      <c r="S33" s="198">
        <f t="shared" si="13"/>
        <v>10571</v>
      </c>
      <c r="T33" s="198">
        <f t="shared" si="13"/>
        <v>11119</v>
      </c>
      <c r="U33" s="198">
        <f t="shared" si="13"/>
        <v>9083</v>
      </c>
      <c r="V33" s="198">
        <f t="shared" si="13"/>
        <v>8535</v>
      </c>
      <c r="W33" s="198">
        <f t="shared" si="13"/>
        <v>9083</v>
      </c>
      <c r="X33" s="198">
        <f t="shared" si="13"/>
        <v>8535</v>
      </c>
      <c r="Y33" s="198">
        <f t="shared" si="13"/>
        <v>9083</v>
      </c>
      <c r="Z33" s="198">
        <f t="shared" si="13"/>
        <v>8535</v>
      </c>
      <c r="AA33" s="198">
        <f t="shared" si="13"/>
        <v>9083</v>
      </c>
      <c r="AB33" s="198">
        <f t="shared" si="13"/>
        <v>8535</v>
      </c>
      <c r="AC33" s="198">
        <f t="shared" si="13"/>
        <v>9083</v>
      </c>
      <c r="AD33" s="198">
        <f t="shared" si="13"/>
        <v>8535</v>
      </c>
      <c r="AE33" s="198">
        <f t="shared" si="13"/>
        <v>9083</v>
      </c>
      <c r="AF33" s="198">
        <f t="shared" si="13"/>
        <v>9788</v>
      </c>
      <c r="AG33" s="198">
        <f t="shared" si="13"/>
        <v>9083</v>
      </c>
      <c r="AH33" s="198">
        <f t="shared" si="13"/>
        <v>10179</v>
      </c>
      <c r="AI33" s="198">
        <f t="shared" si="13"/>
        <v>11432</v>
      </c>
      <c r="AJ33" s="198">
        <f t="shared" si="13"/>
        <v>10179</v>
      </c>
      <c r="AK33" s="198">
        <f t="shared" si="13"/>
        <v>15191</v>
      </c>
      <c r="AL33" s="198">
        <f t="shared" si="13"/>
        <v>22120</v>
      </c>
      <c r="AM33" s="198">
        <f t="shared" si="13"/>
        <v>24078</v>
      </c>
      <c r="AN33" s="198">
        <f t="shared" si="13"/>
        <v>31516</v>
      </c>
      <c r="AO33" s="198">
        <f t="shared" si="13"/>
        <v>31516</v>
      </c>
      <c r="AP33" s="198">
        <f t="shared" si="13"/>
        <v>34257</v>
      </c>
      <c r="AQ33" s="198">
        <f t="shared" si="13"/>
        <v>26035</v>
      </c>
      <c r="AR33" s="198">
        <f t="shared" si="13"/>
        <v>24078</v>
      </c>
      <c r="AS33" s="198">
        <f t="shared" si="13"/>
        <v>19536</v>
      </c>
      <c r="AT33" s="198">
        <f t="shared" si="13"/>
        <v>17970</v>
      </c>
      <c r="AU33" s="198">
        <f t="shared" si="13"/>
        <v>21102</v>
      </c>
      <c r="AV33" s="198">
        <f t="shared" si="13"/>
        <v>22668</v>
      </c>
      <c r="AW33" s="198">
        <f t="shared" si="13"/>
        <v>21885</v>
      </c>
      <c r="AX33" s="198">
        <f t="shared" si="13"/>
        <v>23451</v>
      </c>
      <c r="AY33" s="198">
        <f t="shared" si="13"/>
        <v>26583</v>
      </c>
      <c r="AZ33" s="198">
        <f t="shared" si="13"/>
        <v>25017</v>
      </c>
      <c r="BA33" s="198">
        <f t="shared" si="13"/>
        <v>21885</v>
      </c>
      <c r="BB33" s="198">
        <f t="shared" si="13"/>
        <v>20711</v>
      </c>
      <c r="BC33" s="198">
        <f t="shared" si="13"/>
        <v>19536</v>
      </c>
      <c r="BD33" s="198">
        <f t="shared" si="13"/>
        <v>20711</v>
      </c>
      <c r="BE33" s="198">
        <f t="shared" si="13"/>
        <v>16796</v>
      </c>
      <c r="BF33" s="198">
        <f t="shared" si="13"/>
        <v>15621</v>
      </c>
    </row>
    <row r="34" spans="1:58" s="50" customFormat="1" x14ac:dyDescent="0.2">
      <c r="A34" s="88">
        <f>A28</f>
        <v>2</v>
      </c>
      <c r="B34" s="198">
        <f t="shared" ref="B34" si="14">ROUNDUP(B14*0.87,)</f>
        <v>15191</v>
      </c>
      <c r="C34" s="198">
        <f t="shared" ref="C34:BF34" si="15">ROUNDUP(C14*0.87,)</f>
        <v>12215</v>
      </c>
      <c r="D34" s="198">
        <f t="shared" si="15"/>
        <v>16130</v>
      </c>
      <c r="E34" s="198">
        <f t="shared" si="15"/>
        <v>13311</v>
      </c>
      <c r="F34" s="198">
        <f t="shared" si="15"/>
        <v>16130</v>
      </c>
      <c r="G34" s="198">
        <f t="shared" si="15"/>
        <v>16913</v>
      </c>
      <c r="H34" s="198">
        <f t="shared" si="15"/>
        <v>12215</v>
      </c>
      <c r="I34" s="198">
        <f t="shared" si="15"/>
        <v>11902</v>
      </c>
      <c r="J34" s="198">
        <f t="shared" si="15"/>
        <v>12998</v>
      </c>
      <c r="K34" s="198">
        <f t="shared" si="15"/>
        <v>11902</v>
      </c>
      <c r="L34" s="198">
        <f t="shared" si="15"/>
        <v>11902</v>
      </c>
      <c r="M34" s="198">
        <f t="shared" si="15"/>
        <v>10962</v>
      </c>
      <c r="N34" s="198">
        <f t="shared" si="15"/>
        <v>10962</v>
      </c>
      <c r="O34" s="198">
        <f t="shared" si="15"/>
        <v>10962</v>
      </c>
      <c r="P34" s="198">
        <f t="shared" si="15"/>
        <v>10962</v>
      </c>
      <c r="Q34" s="198">
        <f t="shared" si="15"/>
        <v>12450</v>
      </c>
      <c r="R34" s="198">
        <f t="shared" si="15"/>
        <v>11902</v>
      </c>
      <c r="S34" s="198">
        <f t="shared" si="15"/>
        <v>11902</v>
      </c>
      <c r="T34" s="198">
        <f t="shared" si="15"/>
        <v>12450</v>
      </c>
      <c r="U34" s="198">
        <f t="shared" si="15"/>
        <v>10414</v>
      </c>
      <c r="V34" s="198">
        <f t="shared" si="15"/>
        <v>9866</v>
      </c>
      <c r="W34" s="198">
        <f t="shared" si="15"/>
        <v>10414</v>
      </c>
      <c r="X34" s="198">
        <f t="shared" si="15"/>
        <v>9866</v>
      </c>
      <c r="Y34" s="198">
        <f t="shared" si="15"/>
        <v>10414</v>
      </c>
      <c r="Z34" s="198">
        <f t="shared" si="15"/>
        <v>9866</v>
      </c>
      <c r="AA34" s="198">
        <f t="shared" si="15"/>
        <v>10414</v>
      </c>
      <c r="AB34" s="198">
        <f t="shared" si="15"/>
        <v>9866</v>
      </c>
      <c r="AC34" s="198">
        <f t="shared" si="15"/>
        <v>10414</v>
      </c>
      <c r="AD34" s="198">
        <f t="shared" si="15"/>
        <v>9866</v>
      </c>
      <c r="AE34" s="198">
        <f t="shared" si="15"/>
        <v>10414</v>
      </c>
      <c r="AF34" s="198">
        <f t="shared" si="15"/>
        <v>11119</v>
      </c>
      <c r="AG34" s="198">
        <f t="shared" si="15"/>
        <v>10414</v>
      </c>
      <c r="AH34" s="198">
        <f t="shared" si="15"/>
        <v>11511</v>
      </c>
      <c r="AI34" s="198">
        <f t="shared" si="15"/>
        <v>12763</v>
      </c>
      <c r="AJ34" s="198">
        <f t="shared" si="15"/>
        <v>11511</v>
      </c>
      <c r="AK34" s="198">
        <f t="shared" si="15"/>
        <v>16522</v>
      </c>
      <c r="AL34" s="198">
        <f t="shared" si="15"/>
        <v>23882</v>
      </c>
      <c r="AM34" s="198">
        <f t="shared" si="15"/>
        <v>25839</v>
      </c>
      <c r="AN34" s="198">
        <f t="shared" si="15"/>
        <v>33278</v>
      </c>
      <c r="AO34" s="198">
        <f t="shared" si="15"/>
        <v>33278</v>
      </c>
      <c r="AP34" s="198">
        <f t="shared" si="15"/>
        <v>36018</v>
      </c>
      <c r="AQ34" s="198">
        <f t="shared" si="15"/>
        <v>27797</v>
      </c>
      <c r="AR34" s="198">
        <f t="shared" si="15"/>
        <v>25839</v>
      </c>
      <c r="AS34" s="198">
        <f t="shared" si="15"/>
        <v>21063</v>
      </c>
      <c r="AT34" s="198">
        <f t="shared" si="15"/>
        <v>19497</v>
      </c>
      <c r="AU34" s="198">
        <f t="shared" si="15"/>
        <v>22629</v>
      </c>
      <c r="AV34" s="198">
        <f t="shared" si="15"/>
        <v>24195</v>
      </c>
      <c r="AW34" s="198">
        <f t="shared" si="15"/>
        <v>23412</v>
      </c>
      <c r="AX34" s="198">
        <f t="shared" si="15"/>
        <v>24978</v>
      </c>
      <c r="AY34" s="198">
        <f t="shared" si="15"/>
        <v>28110</v>
      </c>
      <c r="AZ34" s="198">
        <f t="shared" si="15"/>
        <v>26544</v>
      </c>
      <c r="BA34" s="198">
        <f t="shared" si="15"/>
        <v>23412</v>
      </c>
      <c r="BB34" s="198">
        <f t="shared" si="15"/>
        <v>22238</v>
      </c>
      <c r="BC34" s="198">
        <f t="shared" si="15"/>
        <v>21063</v>
      </c>
      <c r="BD34" s="198">
        <f t="shared" si="15"/>
        <v>22238</v>
      </c>
      <c r="BE34" s="198">
        <f t="shared" si="15"/>
        <v>18323</v>
      </c>
      <c r="BF34" s="198">
        <f t="shared" si="15"/>
        <v>17148</v>
      </c>
    </row>
    <row r="35" spans="1:58" s="50" customFormat="1" x14ac:dyDescent="0.2">
      <c r="A35" s="42" t="s">
        <v>85</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row>
    <row r="36" spans="1:58" s="50" customFormat="1" x14ac:dyDescent="0.2">
      <c r="A36" s="88">
        <f>A27</f>
        <v>1</v>
      </c>
      <c r="B36" s="198">
        <f t="shared" ref="B36" si="16">ROUNDUP(B16*0.87,)</f>
        <v>15191</v>
      </c>
      <c r="C36" s="198">
        <f t="shared" ref="C36:BF36" si="17">ROUNDUP(C16*0.87,)</f>
        <v>12215</v>
      </c>
      <c r="D36" s="198">
        <f t="shared" si="17"/>
        <v>16130</v>
      </c>
      <c r="E36" s="198">
        <f t="shared" si="17"/>
        <v>13311</v>
      </c>
      <c r="F36" s="198">
        <f t="shared" si="17"/>
        <v>16130</v>
      </c>
      <c r="G36" s="198">
        <f t="shared" si="17"/>
        <v>16913</v>
      </c>
      <c r="H36" s="198">
        <f t="shared" si="17"/>
        <v>12215</v>
      </c>
      <c r="I36" s="198">
        <f t="shared" si="17"/>
        <v>11902</v>
      </c>
      <c r="J36" s="198">
        <f t="shared" si="17"/>
        <v>12998</v>
      </c>
      <c r="K36" s="198">
        <f t="shared" si="17"/>
        <v>11902</v>
      </c>
      <c r="L36" s="198">
        <f t="shared" si="17"/>
        <v>11902</v>
      </c>
      <c r="M36" s="198">
        <f t="shared" si="17"/>
        <v>10962</v>
      </c>
      <c r="N36" s="198">
        <f t="shared" si="17"/>
        <v>10962</v>
      </c>
      <c r="O36" s="198">
        <f t="shared" si="17"/>
        <v>10962</v>
      </c>
      <c r="P36" s="198">
        <f t="shared" si="17"/>
        <v>10962</v>
      </c>
      <c r="Q36" s="198">
        <f t="shared" si="17"/>
        <v>12450</v>
      </c>
      <c r="R36" s="198">
        <f t="shared" si="17"/>
        <v>11902</v>
      </c>
      <c r="S36" s="198">
        <f t="shared" si="17"/>
        <v>11902</v>
      </c>
      <c r="T36" s="198">
        <f t="shared" si="17"/>
        <v>12450</v>
      </c>
      <c r="U36" s="198">
        <f t="shared" si="17"/>
        <v>10414</v>
      </c>
      <c r="V36" s="198">
        <f t="shared" si="17"/>
        <v>9866</v>
      </c>
      <c r="W36" s="198">
        <f t="shared" si="17"/>
        <v>10414</v>
      </c>
      <c r="X36" s="198">
        <f t="shared" si="17"/>
        <v>9866</v>
      </c>
      <c r="Y36" s="198">
        <f t="shared" si="17"/>
        <v>10414</v>
      </c>
      <c r="Z36" s="198">
        <f t="shared" si="17"/>
        <v>9866</v>
      </c>
      <c r="AA36" s="198">
        <f t="shared" si="17"/>
        <v>10414</v>
      </c>
      <c r="AB36" s="198">
        <f t="shared" si="17"/>
        <v>9866</v>
      </c>
      <c r="AC36" s="198">
        <f t="shared" si="17"/>
        <v>10414</v>
      </c>
      <c r="AD36" s="198">
        <f t="shared" si="17"/>
        <v>9866</v>
      </c>
      <c r="AE36" s="198">
        <f t="shared" si="17"/>
        <v>10414</v>
      </c>
      <c r="AF36" s="198">
        <f t="shared" si="17"/>
        <v>11119</v>
      </c>
      <c r="AG36" s="198">
        <f t="shared" si="17"/>
        <v>10414</v>
      </c>
      <c r="AH36" s="198">
        <f t="shared" si="17"/>
        <v>11511</v>
      </c>
      <c r="AI36" s="198">
        <f t="shared" si="17"/>
        <v>12763</v>
      </c>
      <c r="AJ36" s="198">
        <f t="shared" si="17"/>
        <v>11511</v>
      </c>
      <c r="AK36" s="198">
        <f t="shared" si="17"/>
        <v>16522</v>
      </c>
      <c r="AL36" s="198">
        <f t="shared" si="17"/>
        <v>23686</v>
      </c>
      <c r="AM36" s="198">
        <f t="shared" si="17"/>
        <v>25644</v>
      </c>
      <c r="AN36" s="198">
        <f t="shared" si="17"/>
        <v>33082</v>
      </c>
      <c r="AO36" s="198">
        <f t="shared" si="17"/>
        <v>33082</v>
      </c>
      <c r="AP36" s="198">
        <f t="shared" si="17"/>
        <v>35823</v>
      </c>
      <c r="AQ36" s="198">
        <f t="shared" si="17"/>
        <v>27601</v>
      </c>
      <c r="AR36" s="198">
        <f t="shared" si="17"/>
        <v>25644</v>
      </c>
      <c r="AS36" s="198">
        <f t="shared" si="17"/>
        <v>20711</v>
      </c>
      <c r="AT36" s="198">
        <f t="shared" si="17"/>
        <v>19145</v>
      </c>
      <c r="AU36" s="198">
        <f t="shared" si="17"/>
        <v>22277</v>
      </c>
      <c r="AV36" s="198">
        <f t="shared" si="17"/>
        <v>23843</v>
      </c>
      <c r="AW36" s="198">
        <f t="shared" si="17"/>
        <v>23216</v>
      </c>
      <c r="AX36" s="198">
        <f t="shared" si="17"/>
        <v>24782</v>
      </c>
      <c r="AY36" s="198">
        <f t="shared" si="17"/>
        <v>27914</v>
      </c>
      <c r="AZ36" s="198">
        <f t="shared" si="17"/>
        <v>26348</v>
      </c>
      <c r="BA36" s="198">
        <f t="shared" si="17"/>
        <v>23216</v>
      </c>
      <c r="BB36" s="198">
        <f t="shared" si="17"/>
        <v>22042</v>
      </c>
      <c r="BC36" s="198">
        <f t="shared" si="17"/>
        <v>20867</v>
      </c>
      <c r="BD36" s="198">
        <f t="shared" si="17"/>
        <v>22042</v>
      </c>
      <c r="BE36" s="198">
        <f t="shared" si="17"/>
        <v>17970</v>
      </c>
      <c r="BF36" s="198">
        <f t="shared" si="17"/>
        <v>16796</v>
      </c>
    </row>
    <row r="37" spans="1:58" s="50" customFormat="1" x14ac:dyDescent="0.2">
      <c r="A37" s="88">
        <f>A28</f>
        <v>2</v>
      </c>
      <c r="B37" s="198">
        <f t="shared" ref="B37" si="18">ROUNDUP(B17*0.87,)</f>
        <v>16522</v>
      </c>
      <c r="C37" s="198">
        <f t="shared" ref="C37:BF37" si="19">ROUNDUP(C17*0.87,)</f>
        <v>13546</v>
      </c>
      <c r="D37" s="198">
        <f t="shared" si="19"/>
        <v>17461</v>
      </c>
      <c r="E37" s="198">
        <f t="shared" si="19"/>
        <v>14643</v>
      </c>
      <c r="F37" s="198">
        <f t="shared" si="19"/>
        <v>17461</v>
      </c>
      <c r="G37" s="198">
        <f t="shared" si="19"/>
        <v>18244</v>
      </c>
      <c r="H37" s="198">
        <f t="shared" si="19"/>
        <v>13546</v>
      </c>
      <c r="I37" s="198">
        <f t="shared" si="19"/>
        <v>13233</v>
      </c>
      <c r="J37" s="198">
        <f t="shared" si="19"/>
        <v>14329</v>
      </c>
      <c r="K37" s="198">
        <f t="shared" si="19"/>
        <v>13233</v>
      </c>
      <c r="L37" s="198">
        <f t="shared" si="19"/>
        <v>13233</v>
      </c>
      <c r="M37" s="198">
        <f t="shared" si="19"/>
        <v>12294</v>
      </c>
      <c r="N37" s="198">
        <f t="shared" si="19"/>
        <v>12294</v>
      </c>
      <c r="O37" s="198">
        <f t="shared" si="19"/>
        <v>12294</v>
      </c>
      <c r="P37" s="198">
        <f t="shared" si="19"/>
        <v>12294</v>
      </c>
      <c r="Q37" s="198">
        <f t="shared" si="19"/>
        <v>13781</v>
      </c>
      <c r="R37" s="198">
        <f t="shared" si="19"/>
        <v>13233</v>
      </c>
      <c r="S37" s="198">
        <f t="shared" si="19"/>
        <v>13233</v>
      </c>
      <c r="T37" s="198">
        <f t="shared" si="19"/>
        <v>13781</v>
      </c>
      <c r="U37" s="198">
        <f t="shared" si="19"/>
        <v>11745</v>
      </c>
      <c r="V37" s="198">
        <f t="shared" si="19"/>
        <v>11197</v>
      </c>
      <c r="W37" s="198">
        <f t="shared" si="19"/>
        <v>11745</v>
      </c>
      <c r="X37" s="198">
        <f t="shared" si="19"/>
        <v>11197</v>
      </c>
      <c r="Y37" s="198">
        <f t="shared" si="19"/>
        <v>11745</v>
      </c>
      <c r="Z37" s="198">
        <f t="shared" si="19"/>
        <v>11197</v>
      </c>
      <c r="AA37" s="198">
        <f t="shared" si="19"/>
        <v>11745</v>
      </c>
      <c r="AB37" s="198">
        <f t="shared" si="19"/>
        <v>11197</v>
      </c>
      <c r="AC37" s="198">
        <f t="shared" si="19"/>
        <v>11745</v>
      </c>
      <c r="AD37" s="198">
        <f t="shared" si="19"/>
        <v>11197</v>
      </c>
      <c r="AE37" s="198">
        <f t="shared" si="19"/>
        <v>11745</v>
      </c>
      <c r="AF37" s="198">
        <f t="shared" si="19"/>
        <v>12450</v>
      </c>
      <c r="AG37" s="198">
        <f t="shared" si="19"/>
        <v>11745</v>
      </c>
      <c r="AH37" s="198">
        <f t="shared" si="19"/>
        <v>12842</v>
      </c>
      <c r="AI37" s="198">
        <f t="shared" si="19"/>
        <v>14094</v>
      </c>
      <c r="AJ37" s="198">
        <f t="shared" si="19"/>
        <v>12842</v>
      </c>
      <c r="AK37" s="198">
        <f t="shared" si="19"/>
        <v>17853</v>
      </c>
      <c r="AL37" s="198">
        <f t="shared" si="19"/>
        <v>25448</v>
      </c>
      <c r="AM37" s="198">
        <f t="shared" si="19"/>
        <v>27405</v>
      </c>
      <c r="AN37" s="198">
        <f t="shared" si="19"/>
        <v>34844</v>
      </c>
      <c r="AO37" s="198">
        <f t="shared" si="19"/>
        <v>34844</v>
      </c>
      <c r="AP37" s="198">
        <f t="shared" si="19"/>
        <v>37584</v>
      </c>
      <c r="AQ37" s="198">
        <f t="shared" si="19"/>
        <v>29363</v>
      </c>
      <c r="AR37" s="198">
        <f t="shared" si="19"/>
        <v>27405</v>
      </c>
      <c r="AS37" s="198">
        <f t="shared" si="19"/>
        <v>22238</v>
      </c>
      <c r="AT37" s="198">
        <f t="shared" si="19"/>
        <v>20672</v>
      </c>
      <c r="AU37" s="198">
        <f t="shared" si="19"/>
        <v>23804</v>
      </c>
      <c r="AV37" s="198">
        <f t="shared" si="19"/>
        <v>25370</v>
      </c>
      <c r="AW37" s="198">
        <f t="shared" si="19"/>
        <v>24743</v>
      </c>
      <c r="AX37" s="198">
        <f t="shared" si="19"/>
        <v>26309</v>
      </c>
      <c r="AY37" s="198">
        <f t="shared" si="19"/>
        <v>29441</v>
      </c>
      <c r="AZ37" s="198">
        <f t="shared" si="19"/>
        <v>27875</v>
      </c>
      <c r="BA37" s="198">
        <f t="shared" si="19"/>
        <v>24743</v>
      </c>
      <c r="BB37" s="198">
        <f t="shared" si="19"/>
        <v>23569</v>
      </c>
      <c r="BC37" s="198">
        <f t="shared" si="19"/>
        <v>22394</v>
      </c>
      <c r="BD37" s="198">
        <f t="shared" si="19"/>
        <v>23569</v>
      </c>
      <c r="BE37" s="198">
        <f t="shared" si="19"/>
        <v>19497</v>
      </c>
      <c r="BF37" s="198">
        <f t="shared" si="19"/>
        <v>18323</v>
      </c>
    </row>
    <row r="38" spans="1:58" s="50" customFormat="1" x14ac:dyDescent="0.2">
      <c r="A38" s="42" t="s">
        <v>86</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row>
    <row r="39" spans="1:58" s="50" customFormat="1" x14ac:dyDescent="0.2">
      <c r="A39" s="88">
        <f>A27</f>
        <v>1</v>
      </c>
      <c r="B39" s="198">
        <f t="shared" ref="B39" si="20">ROUNDUP(B19*0.87,)</f>
        <v>31086</v>
      </c>
      <c r="C39" s="198">
        <f t="shared" ref="C39:BF39" si="21">ROUNDUP(C19*0.87,)</f>
        <v>28110</v>
      </c>
      <c r="D39" s="198">
        <f t="shared" si="21"/>
        <v>32025</v>
      </c>
      <c r="E39" s="198">
        <f t="shared" si="21"/>
        <v>29206</v>
      </c>
      <c r="F39" s="198">
        <f t="shared" si="21"/>
        <v>32025</v>
      </c>
      <c r="G39" s="198">
        <f t="shared" si="21"/>
        <v>32808</v>
      </c>
      <c r="H39" s="198">
        <f t="shared" si="21"/>
        <v>28110</v>
      </c>
      <c r="I39" s="198">
        <f t="shared" si="21"/>
        <v>24665</v>
      </c>
      <c r="J39" s="198">
        <f t="shared" si="21"/>
        <v>25761</v>
      </c>
      <c r="K39" s="198">
        <f t="shared" si="21"/>
        <v>24665</v>
      </c>
      <c r="L39" s="198">
        <f t="shared" si="21"/>
        <v>24665</v>
      </c>
      <c r="M39" s="198">
        <f t="shared" si="21"/>
        <v>23725</v>
      </c>
      <c r="N39" s="198">
        <f t="shared" si="21"/>
        <v>23725</v>
      </c>
      <c r="O39" s="198">
        <f t="shared" si="21"/>
        <v>23725</v>
      </c>
      <c r="P39" s="198">
        <f t="shared" si="21"/>
        <v>23725</v>
      </c>
      <c r="Q39" s="198">
        <f t="shared" si="21"/>
        <v>25213</v>
      </c>
      <c r="R39" s="198">
        <f t="shared" si="21"/>
        <v>24665</v>
      </c>
      <c r="S39" s="198">
        <f t="shared" si="21"/>
        <v>24665</v>
      </c>
      <c r="T39" s="198">
        <f t="shared" si="21"/>
        <v>25213</v>
      </c>
      <c r="U39" s="198">
        <f t="shared" si="21"/>
        <v>23177</v>
      </c>
      <c r="V39" s="198">
        <f t="shared" si="21"/>
        <v>22629</v>
      </c>
      <c r="W39" s="198">
        <f t="shared" si="21"/>
        <v>23177</v>
      </c>
      <c r="X39" s="198">
        <f t="shared" si="21"/>
        <v>22629</v>
      </c>
      <c r="Y39" s="198">
        <f t="shared" si="21"/>
        <v>23177</v>
      </c>
      <c r="Z39" s="198">
        <f t="shared" si="21"/>
        <v>22629</v>
      </c>
      <c r="AA39" s="198">
        <f t="shared" si="21"/>
        <v>23177</v>
      </c>
      <c r="AB39" s="198">
        <f t="shared" si="21"/>
        <v>22629</v>
      </c>
      <c r="AC39" s="198">
        <f t="shared" si="21"/>
        <v>23177</v>
      </c>
      <c r="AD39" s="198">
        <f t="shared" si="21"/>
        <v>22629</v>
      </c>
      <c r="AE39" s="198">
        <f t="shared" si="21"/>
        <v>27092</v>
      </c>
      <c r="AF39" s="198">
        <f t="shared" si="21"/>
        <v>27797</v>
      </c>
      <c r="AG39" s="198">
        <f t="shared" si="21"/>
        <v>27092</v>
      </c>
      <c r="AH39" s="198">
        <f t="shared" si="21"/>
        <v>28188</v>
      </c>
      <c r="AI39" s="198">
        <f t="shared" si="21"/>
        <v>29441</v>
      </c>
      <c r="AJ39" s="198">
        <f t="shared" si="21"/>
        <v>28188</v>
      </c>
      <c r="AK39" s="198">
        <f t="shared" si="21"/>
        <v>33200</v>
      </c>
      <c r="AL39" s="198">
        <f t="shared" si="21"/>
        <v>39346</v>
      </c>
      <c r="AM39" s="198">
        <f t="shared" si="21"/>
        <v>41304</v>
      </c>
      <c r="AN39" s="198">
        <f t="shared" si="21"/>
        <v>48742</v>
      </c>
      <c r="AO39" s="198">
        <f t="shared" si="21"/>
        <v>48742</v>
      </c>
      <c r="AP39" s="198">
        <f t="shared" si="21"/>
        <v>51483</v>
      </c>
      <c r="AQ39" s="198">
        <f t="shared" si="21"/>
        <v>43261</v>
      </c>
      <c r="AR39" s="198">
        <f t="shared" si="21"/>
        <v>41304</v>
      </c>
      <c r="AS39" s="198">
        <f t="shared" si="21"/>
        <v>32847</v>
      </c>
      <c r="AT39" s="198">
        <f t="shared" si="21"/>
        <v>31281</v>
      </c>
      <c r="AU39" s="198">
        <f t="shared" si="21"/>
        <v>34413</v>
      </c>
      <c r="AV39" s="198">
        <f t="shared" si="21"/>
        <v>35979</v>
      </c>
      <c r="AW39" s="198">
        <f t="shared" si="21"/>
        <v>39111</v>
      </c>
      <c r="AX39" s="198">
        <f t="shared" si="21"/>
        <v>40677</v>
      </c>
      <c r="AY39" s="198">
        <f t="shared" si="21"/>
        <v>43809</v>
      </c>
      <c r="AZ39" s="198">
        <f t="shared" si="21"/>
        <v>42243</v>
      </c>
      <c r="BA39" s="198">
        <f t="shared" si="21"/>
        <v>39111</v>
      </c>
      <c r="BB39" s="198">
        <f t="shared" si="21"/>
        <v>37937</v>
      </c>
      <c r="BC39" s="198">
        <f t="shared" si="21"/>
        <v>36762</v>
      </c>
      <c r="BD39" s="198">
        <f t="shared" si="21"/>
        <v>37937</v>
      </c>
      <c r="BE39" s="198">
        <f t="shared" si="21"/>
        <v>30107</v>
      </c>
      <c r="BF39" s="198">
        <f t="shared" si="21"/>
        <v>28932</v>
      </c>
    </row>
    <row r="40" spans="1:58" s="50" customFormat="1" x14ac:dyDescent="0.2">
      <c r="A40" s="88">
        <f>A28</f>
        <v>2</v>
      </c>
      <c r="B40" s="198">
        <f t="shared" ref="B40" si="22">ROUNDUP(B20*0.87,)</f>
        <v>32417</v>
      </c>
      <c r="C40" s="198">
        <f t="shared" ref="C40:BF40" si="23">ROUNDUP(C20*0.87,)</f>
        <v>29441</v>
      </c>
      <c r="D40" s="198">
        <f t="shared" si="23"/>
        <v>33356</v>
      </c>
      <c r="E40" s="198">
        <f t="shared" si="23"/>
        <v>30537</v>
      </c>
      <c r="F40" s="198">
        <f t="shared" si="23"/>
        <v>33356</v>
      </c>
      <c r="G40" s="198">
        <f t="shared" si="23"/>
        <v>34139</v>
      </c>
      <c r="H40" s="198">
        <f t="shared" si="23"/>
        <v>29441</v>
      </c>
      <c r="I40" s="198">
        <f t="shared" si="23"/>
        <v>25996</v>
      </c>
      <c r="J40" s="198">
        <f t="shared" si="23"/>
        <v>27092</v>
      </c>
      <c r="K40" s="198">
        <f t="shared" si="23"/>
        <v>25996</v>
      </c>
      <c r="L40" s="198">
        <f t="shared" si="23"/>
        <v>25996</v>
      </c>
      <c r="M40" s="198">
        <f t="shared" si="23"/>
        <v>25056</v>
      </c>
      <c r="N40" s="198">
        <f t="shared" si="23"/>
        <v>25056</v>
      </c>
      <c r="O40" s="198">
        <f t="shared" si="23"/>
        <v>25056</v>
      </c>
      <c r="P40" s="198">
        <f t="shared" si="23"/>
        <v>25056</v>
      </c>
      <c r="Q40" s="198">
        <f t="shared" si="23"/>
        <v>26544</v>
      </c>
      <c r="R40" s="198">
        <f t="shared" si="23"/>
        <v>25996</v>
      </c>
      <c r="S40" s="198">
        <f t="shared" si="23"/>
        <v>25996</v>
      </c>
      <c r="T40" s="198">
        <f t="shared" si="23"/>
        <v>26544</v>
      </c>
      <c r="U40" s="198">
        <f t="shared" si="23"/>
        <v>24508</v>
      </c>
      <c r="V40" s="198">
        <f t="shared" si="23"/>
        <v>23960</v>
      </c>
      <c r="W40" s="198">
        <f t="shared" si="23"/>
        <v>24508</v>
      </c>
      <c r="X40" s="198">
        <f t="shared" si="23"/>
        <v>23960</v>
      </c>
      <c r="Y40" s="198">
        <f t="shared" si="23"/>
        <v>24508</v>
      </c>
      <c r="Z40" s="198">
        <f t="shared" si="23"/>
        <v>23960</v>
      </c>
      <c r="AA40" s="198">
        <f t="shared" si="23"/>
        <v>24508</v>
      </c>
      <c r="AB40" s="198">
        <f t="shared" si="23"/>
        <v>23960</v>
      </c>
      <c r="AC40" s="198">
        <f t="shared" si="23"/>
        <v>24508</v>
      </c>
      <c r="AD40" s="198">
        <f t="shared" si="23"/>
        <v>23960</v>
      </c>
      <c r="AE40" s="198">
        <f t="shared" si="23"/>
        <v>28423</v>
      </c>
      <c r="AF40" s="198">
        <f t="shared" si="23"/>
        <v>29128</v>
      </c>
      <c r="AG40" s="198">
        <f t="shared" si="23"/>
        <v>28423</v>
      </c>
      <c r="AH40" s="198">
        <f t="shared" si="23"/>
        <v>29520</v>
      </c>
      <c r="AI40" s="198">
        <f t="shared" si="23"/>
        <v>30772</v>
      </c>
      <c r="AJ40" s="198">
        <f t="shared" si="23"/>
        <v>29520</v>
      </c>
      <c r="AK40" s="198">
        <f t="shared" si="23"/>
        <v>34531</v>
      </c>
      <c r="AL40" s="198">
        <f t="shared" si="23"/>
        <v>41108</v>
      </c>
      <c r="AM40" s="198">
        <f t="shared" si="23"/>
        <v>43065</v>
      </c>
      <c r="AN40" s="198">
        <f t="shared" si="23"/>
        <v>50504</v>
      </c>
      <c r="AO40" s="198">
        <f t="shared" si="23"/>
        <v>50504</v>
      </c>
      <c r="AP40" s="198">
        <f t="shared" si="23"/>
        <v>53244</v>
      </c>
      <c r="AQ40" s="198">
        <f t="shared" si="23"/>
        <v>45023</v>
      </c>
      <c r="AR40" s="198">
        <f t="shared" si="23"/>
        <v>43065</v>
      </c>
      <c r="AS40" s="198">
        <f t="shared" si="23"/>
        <v>34374</v>
      </c>
      <c r="AT40" s="198">
        <f t="shared" si="23"/>
        <v>32808</v>
      </c>
      <c r="AU40" s="198">
        <f t="shared" si="23"/>
        <v>35940</v>
      </c>
      <c r="AV40" s="198">
        <f t="shared" si="23"/>
        <v>37506</v>
      </c>
      <c r="AW40" s="198">
        <f t="shared" si="23"/>
        <v>40638</v>
      </c>
      <c r="AX40" s="198">
        <f t="shared" si="23"/>
        <v>42204</v>
      </c>
      <c r="AY40" s="198">
        <f t="shared" si="23"/>
        <v>45336</v>
      </c>
      <c r="AZ40" s="198">
        <f t="shared" si="23"/>
        <v>43770</v>
      </c>
      <c r="BA40" s="198">
        <f t="shared" si="23"/>
        <v>40638</v>
      </c>
      <c r="BB40" s="198">
        <f t="shared" si="23"/>
        <v>39464</v>
      </c>
      <c r="BC40" s="198">
        <f t="shared" si="23"/>
        <v>38289</v>
      </c>
      <c r="BD40" s="198">
        <f t="shared" si="23"/>
        <v>39464</v>
      </c>
      <c r="BE40" s="198">
        <f t="shared" si="23"/>
        <v>31634</v>
      </c>
      <c r="BF40" s="198">
        <f t="shared" si="23"/>
        <v>30459</v>
      </c>
    </row>
    <row r="41" spans="1:58" s="50" customFormat="1" x14ac:dyDescent="0.2">
      <c r="A41" s="42" t="s">
        <v>87</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row>
    <row r="42" spans="1:58" s="50" customFormat="1" x14ac:dyDescent="0.2">
      <c r="A42" s="88" t="s">
        <v>88</v>
      </c>
      <c r="B42" s="198">
        <f t="shared" ref="B42" si="24">ROUNDUP(B22*0.87,)</f>
        <v>48077</v>
      </c>
      <c r="C42" s="198">
        <f t="shared" ref="C42:BF42" si="25">ROUNDUP(C22*0.87,)</f>
        <v>45101</v>
      </c>
      <c r="D42" s="198">
        <f t="shared" si="25"/>
        <v>49016</v>
      </c>
      <c r="E42" s="198">
        <f t="shared" si="25"/>
        <v>46197</v>
      </c>
      <c r="F42" s="198">
        <f t="shared" si="25"/>
        <v>49016</v>
      </c>
      <c r="G42" s="198">
        <f t="shared" si="25"/>
        <v>49799</v>
      </c>
      <c r="H42" s="198">
        <f t="shared" si="25"/>
        <v>45101</v>
      </c>
      <c r="I42" s="198">
        <f t="shared" si="25"/>
        <v>45571</v>
      </c>
      <c r="J42" s="198">
        <f t="shared" si="25"/>
        <v>46667</v>
      </c>
      <c r="K42" s="198">
        <f t="shared" si="25"/>
        <v>45571</v>
      </c>
      <c r="L42" s="198">
        <f t="shared" si="25"/>
        <v>45571</v>
      </c>
      <c r="M42" s="198">
        <f t="shared" si="25"/>
        <v>44631</v>
      </c>
      <c r="N42" s="198">
        <f t="shared" si="25"/>
        <v>44631</v>
      </c>
      <c r="O42" s="198">
        <f t="shared" si="25"/>
        <v>44631</v>
      </c>
      <c r="P42" s="198">
        <f t="shared" si="25"/>
        <v>44631</v>
      </c>
      <c r="Q42" s="198">
        <f t="shared" si="25"/>
        <v>46119</v>
      </c>
      <c r="R42" s="198">
        <f t="shared" si="25"/>
        <v>45571</v>
      </c>
      <c r="S42" s="198">
        <f t="shared" si="25"/>
        <v>45571</v>
      </c>
      <c r="T42" s="198">
        <f t="shared" si="25"/>
        <v>46119</v>
      </c>
      <c r="U42" s="198">
        <f t="shared" si="25"/>
        <v>44083</v>
      </c>
      <c r="V42" s="198">
        <f t="shared" si="25"/>
        <v>43535</v>
      </c>
      <c r="W42" s="198">
        <f t="shared" si="25"/>
        <v>44083</v>
      </c>
      <c r="X42" s="198">
        <f t="shared" si="25"/>
        <v>43535</v>
      </c>
      <c r="Y42" s="198">
        <f t="shared" si="25"/>
        <v>44083</v>
      </c>
      <c r="Z42" s="198">
        <f t="shared" si="25"/>
        <v>43535</v>
      </c>
      <c r="AA42" s="198">
        <f t="shared" si="25"/>
        <v>44083</v>
      </c>
      <c r="AB42" s="198">
        <f t="shared" si="25"/>
        <v>43535</v>
      </c>
      <c r="AC42" s="198">
        <f t="shared" si="25"/>
        <v>44083</v>
      </c>
      <c r="AD42" s="198">
        <f t="shared" si="25"/>
        <v>43535</v>
      </c>
      <c r="AE42" s="198">
        <f t="shared" si="25"/>
        <v>51913</v>
      </c>
      <c r="AF42" s="198">
        <f t="shared" si="25"/>
        <v>52618</v>
      </c>
      <c r="AG42" s="198">
        <f t="shared" si="25"/>
        <v>51913</v>
      </c>
      <c r="AH42" s="198">
        <f t="shared" si="25"/>
        <v>53010</v>
      </c>
      <c r="AI42" s="198">
        <f t="shared" si="25"/>
        <v>54262</v>
      </c>
      <c r="AJ42" s="198">
        <f t="shared" si="25"/>
        <v>53010</v>
      </c>
      <c r="AK42" s="198">
        <f t="shared" si="25"/>
        <v>58021</v>
      </c>
      <c r="AL42" s="198">
        <f t="shared" si="25"/>
        <v>84173</v>
      </c>
      <c r="AM42" s="198">
        <f t="shared" si="25"/>
        <v>86130</v>
      </c>
      <c r="AN42" s="198">
        <f t="shared" si="25"/>
        <v>93569</v>
      </c>
      <c r="AO42" s="198">
        <f t="shared" si="25"/>
        <v>93569</v>
      </c>
      <c r="AP42" s="198">
        <f t="shared" si="25"/>
        <v>96309</v>
      </c>
      <c r="AQ42" s="198">
        <f t="shared" si="25"/>
        <v>88088</v>
      </c>
      <c r="AR42" s="198">
        <f t="shared" si="25"/>
        <v>86130</v>
      </c>
      <c r="AS42" s="198">
        <f t="shared" si="25"/>
        <v>61779</v>
      </c>
      <c r="AT42" s="198">
        <f t="shared" si="25"/>
        <v>60213</v>
      </c>
      <c r="AU42" s="198">
        <f t="shared" si="25"/>
        <v>63345</v>
      </c>
      <c r="AV42" s="198">
        <f t="shared" si="25"/>
        <v>64911</v>
      </c>
      <c r="AW42" s="198">
        <f t="shared" si="25"/>
        <v>71958</v>
      </c>
      <c r="AX42" s="198">
        <f t="shared" si="25"/>
        <v>73524</v>
      </c>
      <c r="AY42" s="198">
        <f t="shared" si="25"/>
        <v>76656</v>
      </c>
      <c r="AZ42" s="198">
        <f t="shared" si="25"/>
        <v>75090</v>
      </c>
      <c r="BA42" s="198">
        <f t="shared" si="25"/>
        <v>71958</v>
      </c>
      <c r="BB42" s="198">
        <f t="shared" si="25"/>
        <v>70784</v>
      </c>
      <c r="BC42" s="198">
        <f t="shared" si="25"/>
        <v>69609</v>
      </c>
      <c r="BD42" s="198">
        <f t="shared" si="25"/>
        <v>70784</v>
      </c>
      <c r="BE42" s="198">
        <f t="shared" si="25"/>
        <v>59039</v>
      </c>
      <c r="BF42" s="198">
        <f t="shared" si="25"/>
        <v>57864</v>
      </c>
    </row>
    <row r="43" spans="1:58" s="50" customFormat="1" x14ac:dyDescent="0.2">
      <c r="A43" s="100"/>
      <c r="AE43" s="208"/>
      <c r="AF43" s="208"/>
      <c r="AG43" s="208"/>
      <c r="AH43" s="208"/>
      <c r="AI43" s="208"/>
      <c r="AJ43" s="208"/>
      <c r="AK43" s="208"/>
      <c r="AL43" s="208"/>
      <c r="AM43" s="208"/>
      <c r="AN43" s="208"/>
      <c r="AO43" s="208"/>
      <c r="AP43" s="208"/>
    </row>
    <row r="44" spans="1:58" s="50" customFormat="1" ht="12.75" thickBot="1" x14ac:dyDescent="0.25">
      <c r="A44" s="100"/>
      <c r="AE44" s="208"/>
      <c r="AF44" s="208"/>
      <c r="AG44" s="208"/>
      <c r="AH44" s="208"/>
      <c r="AI44" s="208"/>
      <c r="AJ44" s="208"/>
      <c r="AK44" s="208"/>
      <c r="AL44" s="208"/>
      <c r="AM44" s="208"/>
      <c r="AN44" s="208"/>
      <c r="AO44" s="208"/>
      <c r="AP44" s="208"/>
    </row>
    <row r="45" spans="1:58" s="50" customFormat="1" ht="12.75" thickBot="1" x14ac:dyDescent="0.25">
      <c r="A45" s="104" t="s">
        <v>66</v>
      </c>
      <c r="AE45" s="208"/>
      <c r="AF45" s="208"/>
      <c r="AG45" s="208"/>
      <c r="AH45" s="208"/>
      <c r="AI45" s="208"/>
      <c r="AJ45" s="208"/>
      <c r="AK45" s="208"/>
      <c r="AL45" s="208"/>
      <c r="AM45" s="208"/>
      <c r="AN45" s="208"/>
      <c r="AO45" s="208"/>
      <c r="AP45" s="208"/>
    </row>
    <row r="46" spans="1:58" x14ac:dyDescent="0.2">
      <c r="A46" s="63" t="s">
        <v>78</v>
      </c>
    </row>
    <row r="47" spans="1:58" ht="9" hidden="1" customHeight="1" x14ac:dyDescent="0.2">
      <c r="A47" s="43" t="s">
        <v>67</v>
      </c>
    </row>
    <row r="48" spans="1:58"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3.5" thickBot="1" x14ac:dyDescent="0.25">
      <c r="A58"/>
    </row>
    <row r="59" spans="1:1" ht="12.75" thickBot="1" x14ac:dyDescent="0.25">
      <c r="A59" s="107" t="s">
        <v>139</v>
      </c>
    </row>
    <row r="60" spans="1:1" x14ac:dyDescent="0.2">
      <c r="A60" s="48" t="s">
        <v>278</v>
      </c>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39"/>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30" width="9" style="48"/>
    <col min="31" max="42" width="9" style="209"/>
    <col min="43" max="16384" width="9" style="48"/>
  </cols>
  <sheetData>
    <row r="1" spans="1:58" s="51" customFormat="1" ht="12" customHeight="1" x14ac:dyDescent="0.2">
      <c r="A1" s="213" t="s">
        <v>82</v>
      </c>
      <c r="AE1" s="207"/>
      <c r="AF1" s="207"/>
      <c r="AG1" s="207"/>
      <c r="AH1" s="207"/>
      <c r="AI1" s="207"/>
      <c r="AJ1" s="207"/>
      <c r="AK1" s="207"/>
      <c r="AL1" s="207"/>
      <c r="AM1" s="207"/>
      <c r="AN1" s="207"/>
      <c r="AO1" s="207"/>
      <c r="AP1" s="207"/>
    </row>
    <row r="2" spans="1:58" s="51" customFormat="1" ht="12" customHeight="1" x14ac:dyDescent="0.2">
      <c r="A2" s="213"/>
      <c r="AE2" s="207"/>
      <c r="AF2" s="207"/>
      <c r="AG2" s="207"/>
      <c r="AH2" s="207"/>
      <c r="AI2" s="207"/>
      <c r="AJ2" s="207"/>
      <c r="AK2" s="207"/>
      <c r="AL2" s="207"/>
      <c r="AM2" s="207"/>
      <c r="AN2" s="207"/>
      <c r="AO2" s="207"/>
      <c r="AP2" s="207"/>
    </row>
    <row r="3" spans="1:58" ht="18" customHeight="1" x14ac:dyDescent="0.2">
      <c r="A3" s="111" t="s">
        <v>100</v>
      </c>
      <c r="B3" s="189">
        <f>'РБ ВВ 10(2025)| FIT15'!B24</f>
        <v>45910</v>
      </c>
      <c r="C3" s="189">
        <f>'РБ ВВ 10(2025)| FIT15'!C24</f>
        <v>45914</v>
      </c>
      <c r="D3" s="189">
        <f>'РБ ВВ 10(2025)| FIT15'!D24</f>
        <v>45916</v>
      </c>
      <c r="E3" s="189">
        <f>'РБ ВВ 10(2025)| FIT15'!E24</f>
        <v>45919</v>
      </c>
      <c r="F3" s="189">
        <f>'РБ ВВ 10(2025)| FIT15'!F24</f>
        <v>45922</v>
      </c>
      <c r="G3" s="189">
        <f>'РБ ВВ 10(2025)| FIT15'!G24</f>
        <v>45924</v>
      </c>
      <c r="H3" s="189">
        <f>'РБ ВВ 10(2025)| FIT15'!H24</f>
        <v>45926</v>
      </c>
      <c r="I3" s="189">
        <f>'РБ ВВ 10(2025)| FIT15'!I24</f>
        <v>45931</v>
      </c>
      <c r="J3" s="189">
        <f>'РБ ВВ 10(2025)| FIT15'!J24</f>
        <v>45933</v>
      </c>
      <c r="K3" s="189">
        <f>'РБ ВВ 10(2025)| FIT15'!K24</f>
        <v>45938</v>
      </c>
      <c r="L3" s="189">
        <f>'РБ ВВ 10(2025)| FIT15'!L24</f>
        <v>45940</v>
      </c>
      <c r="M3" s="189">
        <f>'РБ ВВ 10(2025)| FIT15'!M24</f>
        <v>45942</v>
      </c>
      <c r="N3" s="189">
        <f>'РБ ВВ 10(2025)| FIT15'!N24</f>
        <v>45947</v>
      </c>
      <c r="O3" s="189">
        <f>'РБ ВВ 10(2025)| FIT15'!O24</f>
        <v>45949</v>
      </c>
      <c r="P3" s="189">
        <f>'РБ ВВ 10(2025)| FIT15'!P24</f>
        <v>45953</v>
      </c>
      <c r="Q3" s="189">
        <f>'РБ ВВ 10(2025)| FIT15'!Q24</f>
        <v>45954</v>
      </c>
      <c r="R3" s="189">
        <f>'РБ ВВ 10(2025)| FIT15'!R24</f>
        <v>45958</v>
      </c>
      <c r="S3" s="189">
        <f>'РБ ВВ 10(2025)| FIT15'!S24</f>
        <v>45959</v>
      </c>
      <c r="T3" s="189">
        <f>'РБ ВВ 10(2025)| FIT15'!T24</f>
        <v>45961</v>
      </c>
      <c r="U3" s="189">
        <f>'РБ ВВ 10(2025)| FIT15'!U24</f>
        <v>45965</v>
      </c>
      <c r="V3" s="189">
        <f>'РБ ВВ 10(2025)| FIT15'!V24</f>
        <v>45966</v>
      </c>
      <c r="W3" s="189">
        <f>'РБ ВВ 10(2025)| FIT15'!W24</f>
        <v>45968</v>
      </c>
      <c r="X3" s="189">
        <f>'РБ ВВ 10(2025)| FIT15'!X24</f>
        <v>45970</v>
      </c>
      <c r="Y3" s="189">
        <f>'РБ ВВ 10(2025)| FIT15'!Y24</f>
        <v>45975</v>
      </c>
      <c r="Z3" s="189">
        <f>'РБ ВВ 10(2025)| FIT15'!Z24</f>
        <v>45977</v>
      </c>
      <c r="AA3" s="189">
        <f>'РБ ВВ 10(2025)| FIT15'!AA24</f>
        <v>45982</v>
      </c>
      <c r="AB3" s="189">
        <f>'РБ ВВ 10(2025)| FIT15'!AB24</f>
        <v>45984</v>
      </c>
      <c r="AC3" s="189">
        <f>'РБ ВВ 10(2025)| FIT15'!AC24</f>
        <v>45989</v>
      </c>
      <c r="AD3" s="189">
        <f>'РБ ВВ 10(2025)| FIT15'!AD24</f>
        <v>45991</v>
      </c>
      <c r="AE3" s="189">
        <f>'РБ ВВ 10(2025)| FIT15'!AE24</f>
        <v>45992</v>
      </c>
      <c r="AF3" s="189">
        <f>'РБ ВВ 10(2025)| FIT15'!AF24</f>
        <v>45998</v>
      </c>
      <c r="AG3" s="189">
        <f>'РБ ВВ 10(2025)| FIT15'!AG24</f>
        <v>46000</v>
      </c>
      <c r="AH3" s="189">
        <f>'РБ ВВ 10(2025)| FIT15'!AH24</f>
        <v>46003</v>
      </c>
      <c r="AI3" s="189">
        <f>'РБ ВВ 10(2025)| FIT15'!AI24</f>
        <v>46010</v>
      </c>
      <c r="AJ3" s="189">
        <f>'РБ ВВ 10(2025)| FIT15'!AJ24</f>
        <v>46012</v>
      </c>
      <c r="AK3" s="189">
        <f>'РБ ВВ 10(2025)| FIT15'!AK24</f>
        <v>46017</v>
      </c>
      <c r="AL3" s="189">
        <f>'РБ ВВ 10(2025)| FIT15'!AL24</f>
        <v>46020</v>
      </c>
      <c r="AM3" s="189">
        <f>'РБ ВВ 10(2025)| FIT15'!AM24</f>
        <v>46021</v>
      </c>
      <c r="AN3" s="189">
        <f>'РБ ВВ 10(2025)| FIT15'!AN24</f>
        <v>46022</v>
      </c>
      <c r="AO3" s="189">
        <f>'РБ ВВ 10(2025)| FIT15'!AO24</f>
        <v>46023</v>
      </c>
      <c r="AP3" s="189">
        <f>'РБ ВВ 10(2025)| FIT15'!AP24</f>
        <v>46024</v>
      </c>
      <c r="AQ3" s="189">
        <f>'РБ ВВ 10(2025)| FIT15'!AQ24</f>
        <v>46029</v>
      </c>
      <c r="AR3" s="189">
        <f>'РБ ВВ 10(2025)| FIT15'!AR24</f>
        <v>46030</v>
      </c>
      <c r="AS3" s="189">
        <f>'РБ ВВ 10(2025)| FIT15'!AS24</f>
        <v>46031</v>
      </c>
      <c r="AT3" s="189">
        <f>'РБ ВВ 10(2025)| FIT15'!AT24</f>
        <v>46033</v>
      </c>
      <c r="AU3" s="189">
        <f>'РБ ВВ 10(2025)| FIT15'!AU24</f>
        <v>46045</v>
      </c>
      <c r="AV3" s="189">
        <f>'РБ ВВ 10(2025)| FIT15'!AV24</f>
        <v>46052</v>
      </c>
      <c r="AW3" s="189">
        <f>'РБ ВВ 10(2025)| FIT15'!AW24</f>
        <v>46054</v>
      </c>
      <c r="AX3" s="189">
        <f>'РБ ВВ 10(2025)| FIT15'!AX24</f>
        <v>46066</v>
      </c>
      <c r="AY3" s="189">
        <f>'РБ ВВ 10(2025)| FIT15'!AY24</f>
        <v>46073</v>
      </c>
      <c r="AZ3" s="189">
        <f>'РБ ВВ 10(2025)| FIT15'!AZ24</f>
        <v>46076</v>
      </c>
      <c r="BA3" s="189">
        <f>'РБ ВВ 10(2025)| FIT15'!BA24</f>
        <v>46077</v>
      </c>
      <c r="BB3" s="189">
        <f>'РБ ВВ 10(2025)| FIT15'!BB24</f>
        <v>46082</v>
      </c>
      <c r="BC3" s="189">
        <f>'РБ ВВ 10(2025)| FIT15'!BC24</f>
        <v>46085</v>
      </c>
      <c r="BD3" s="189">
        <f>'РБ ВВ 10(2025)| FIT15'!BD24</f>
        <v>46087</v>
      </c>
      <c r="BE3" s="189">
        <f>'РБ ВВ 10(2025)| FIT15'!BE24</f>
        <v>46090</v>
      </c>
      <c r="BF3" s="189">
        <f>'РБ ВВ 10(2025)| FIT15'!BF24</f>
        <v>46105</v>
      </c>
    </row>
    <row r="4" spans="1:58" ht="20.25" customHeight="1" x14ac:dyDescent="0.2">
      <c r="A4" s="90" t="s">
        <v>64</v>
      </c>
      <c r="B4" s="189">
        <f>'РБ ВВ 10(2025)| FIT15'!B25</f>
        <v>45913</v>
      </c>
      <c r="C4" s="189">
        <f>'РБ ВВ 10(2025)| FIT15'!C25</f>
        <v>45915</v>
      </c>
      <c r="D4" s="189">
        <f>'РБ ВВ 10(2025)| FIT15'!D25</f>
        <v>45918</v>
      </c>
      <c r="E4" s="189">
        <f>'РБ ВВ 10(2025)| FIT15'!E25</f>
        <v>45921</v>
      </c>
      <c r="F4" s="189">
        <f>'РБ ВВ 10(2025)| FIT15'!F25</f>
        <v>45923</v>
      </c>
      <c r="G4" s="189">
        <f>'РБ ВВ 10(2025)| FIT15'!G25</f>
        <v>45925</v>
      </c>
      <c r="H4" s="189">
        <f>'РБ ВВ 10(2025)| FIT15'!H25</f>
        <v>45930</v>
      </c>
      <c r="I4" s="189">
        <f>'РБ ВВ 10(2025)| FIT15'!I25</f>
        <v>45932</v>
      </c>
      <c r="J4" s="189">
        <f>'РБ ВВ 10(2025)| FIT15'!J25</f>
        <v>45937</v>
      </c>
      <c r="K4" s="189">
        <f>'РБ ВВ 10(2025)| FIT15'!K25</f>
        <v>45939</v>
      </c>
      <c r="L4" s="189">
        <f>'РБ ВВ 10(2025)| FIT15'!L25</f>
        <v>45941</v>
      </c>
      <c r="M4" s="189">
        <f>'РБ ВВ 10(2025)| FIT15'!M25</f>
        <v>45946</v>
      </c>
      <c r="N4" s="189">
        <f>'РБ ВВ 10(2025)| FIT15'!N25</f>
        <v>45948</v>
      </c>
      <c r="O4" s="189">
        <f>'РБ ВВ 10(2025)| FIT15'!O25</f>
        <v>45952</v>
      </c>
      <c r="P4" s="189">
        <f>'РБ ВВ 10(2025)| FIT15'!P25</f>
        <v>45953</v>
      </c>
      <c r="Q4" s="189">
        <f>'РБ ВВ 10(2025)| FIT15'!Q25</f>
        <v>45957</v>
      </c>
      <c r="R4" s="189">
        <f>'РБ ВВ 10(2025)| FIT15'!R25</f>
        <v>45958</v>
      </c>
      <c r="S4" s="189">
        <f>'РБ ВВ 10(2025)| FIT15'!S25</f>
        <v>45960</v>
      </c>
      <c r="T4" s="189">
        <f>'РБ ВВ 10(2025)| FIT15'!T25</f>
        <v>45963</v>
      </c>
      <c r="U4" s="189">
        <f>'РБ ВВ 10(2025)| FIT15'!U25</f>
        <v>45965</v>
      </c>
      <c r="V4" s="189">
        <f>'РБ ВВ 10(2025)| FIT15'!V25</f>
        <v>45967</v>
      </c>
      <c r="W4" s="189">
        <f>'РБ ВВ 10(2025)| FIT15'!W25</f>
        <v>45969</v>
      </c>
      <c r="X4" s="189">
        <f>'РБ ВВ 10(2025)| FIT15'!X25</f>
        <v>45974</v>
      </c>
      <c r="Y4" s="189">
        <f>'РБ ВВ 10(2025)| FIT15'!Y25</f>
        <v>45976</v>
      </c>
      <c r="Z4" s="189">
        <f>'РБ ВВ 10(2025)| FIT15'!Z25</f>
        <v>45981</v>
      </c>
      <c r="AA4" s="189">
        <f>'РБ ВВ 10(2025)| FIT15'!AA25</f>
        <v>45983</v>
      </c>
      <c r="AB4" s="189">
        <f>'РБ ВВ 10(2025)| FIT15'!AB25</f>
        <v>45988</v>
      </c>
      <c r="AC4" s="189">
        <f>'РБ ВВ 10(2025)| FIT15'!AC25</f>
        <v>45990</v>
      </c>
      <c r="AD4" s="189">
        <f>'РБ ВВ 10(2025)| FIT15'!AD25</f>
        <v>45991</v>
      </c>
      <c r="AE4" s="189">
        <f>'РБ ВВ 10(2025)| FIT15'!AE25</f>
        <v>45997</v>
      </c>
      <c r="AF4" s="189">
        <f>'РБ ВВ 10(2025)| FIT15'!AF25</f>
        <v>45999</v>
      </c>
      <c r="AG4" s="189">
        <f>'РБ ВВ 10(2025)| FIT15'!AG25</f>
        <v>46002</v>
      </c>
      <c r="AH4" s="189">
        <f>'РБ ВВ 10(2025)| FIT15'!AH25</f>
        <v>46009</v>
      </c>
      <c r="AI4" s="189">
        <f>'РБ ВВ 10(2025)| FIT15'!AI25</f>
        <v>46011</v>
      </c>
      <c r="AJ4" s="189">
        <f>'РБ ВВ 10(2025)| FIT15'!AJ25</f>
        <v>46016</v>
      </c>
      <c r="AK4" s="189">
        <f>'РБ ВВ 10(2025)| FIT15'!AK25</f>
        <v>46019</v>
      </c>
      <c r="AL4" s="189">
        <f>'РБ ВВ 10(2025)| FIT15'!AL25</f>
        <v>46020</v>
      </c>
      <c r="AM4" s="189">
        <f>'РБ ВВ 10(2025)| FIT15'!AM25</f>
        <v>46021</v>
      </c>
      <c r="AN4" s="189">
        <f>'РБ ВВ 10(2025)| FIT15'!AN25</f>
        <v>46022</v>
      </c>
      <c r="AO4" s="189">
        <f>'РБ ВВ 10(2025)| FIT15'!AO25</f>
        <v>46023</v>
      </c>
      <c r="AP4" s="189">
        <f>'РБ ВВ 10(2025)| FIT15'!AP25</f>
        <v>46028</v>
      </c>
      <c r="AQ4" s="189">
        <f>'РБ ВВ 10(2025)| FIT15'!AQ25</f>
        <v>46029</v>
      </c>
      <c r="AR4" s="189">
        <f>'РБ ВВ 10(2025)| FIT15'!AR25</f>
        <v>46030</v>
      </c>
      <c r="AS4" s="189">
        <f>'РБ ВВ 10(2025)| FIT15'!AS25</f>
        <v>46032</v>
      </c>
      <c r="AT4" s="189">
        <f>'РБ ВВ 10(2025)| FIT15'!AT25</f>
        <v>46044</v>
      </c>
      <c r="AU4" s="189">
        <f>'РБ ВВ 10(2025)| FIT15'!AU25</f>
        <v>46051</v>
      </c>
      <c r="AV4" s="189">
        <f>'РБ ВВ 10(2025)| FIT15'!AV25</f>
        <v>46053</v>
      </c>
      <c r="AW4" s="189">
        <f>'РБ ВВ 10(2025)| FIT15'!AW25</f>
        <v>46065</v>
      </c>
      <c r="AX4" s="189">
        <f>'РБ ВВ 10(2025)| FIT15'!AX25</f>
        <v>46072</v>
      </c>
      <c r="AY4" s="189">
        <f>'РБ ВВ 10(2025)| FIT15'!AY25</f>
        <v>46075</v>
      </c>
      <c r="AZ4" s="189">
        <f>'РБ ВВ 10(2025)| FIT15'!AZ25</f>
        <v>46076</v>
      </c>
      <c r="BA4" s="189">
        <f>'РБ ВВ 10(2025)| FIT15'!BA25</f>
        <v>46081</v>
      </c>
      <c r="BB4" s="189">
        <f>'РБ ВВ 10(2025)| FIT15'!BB25</f>
        <v>46084</v>
      </c>
      <c r="BC4" s="189">
        <f>'РБ ВВ 10(2025)| FIT15'!BC25</f>
        <v>46086</v>
      </c>
      <c r="BD4" s="189">
        <f>'РБ ВВ 10(2025)| FIT15'!BD25</f>
        <v>46089</v>
      </c>
      <c r="BE4" s="189">
        <f>'РБ ВВ 10(2025)| FIT15'!BE25</f>
        <v>46104</v>
      </c>
      <c r="BF4" s="189">
        <f>'РБ ВВ 10(2025)| FIT15'!BF25</f>
        <v>46112</v>
      </c>
    </row>
    <row r="5" spans="1:58" s="44" customFormat="1" x14ac:dyDescent="0.2">
      <c r="A5" s="42" t="s">
        <v>83</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row>
    <row r="6" spans="1:58" s="50" customFormat="1" x14ac:dyDescent="0.2">
      <c r="A6" s="88">
        <v>1</v>
      </c>
      <c r="B6" s="198">
        <f>'РБ ВВ 10(2025)| FIT18'!B27+25</f>
        <v>11536</v>
      </c>
      <c r="C6" s="198">
        <f>'РБ ВВ 10(2025)| FIT18'!C27+25</f>
        <v>8560</v>
      </c>
      <c r="D6" s="198">
        <f>'РБ ВВ 10(2025)| FIT18'!D27+25</f>
        <v>12475</v>
      </c>
      <c r="E6" s="198">
        <f>'РБ ВВ 10(2025)| FIT18'!E27+25</f>
        <v>9656</v>
      </c>
      <c r="F6" s="198">
        <f>'РБ ВВ 10(2025)| FIT18'!F27+25</f>
        <v>12475</v>
      </c>
      <c r="G6" s="198">
        <f>'РБ ВВ 10(2025)| FIT18'!G27+25</f>
        <v>13258</v>
      </c>
      <c r="H6" s="198">
        <f>'РБ ВВ 10(2025)| FIT18'!H27+25</f>
        <v>8560</v>
      </c>
      <c r="I6" s="198">
        <f>'РБ ВВ 10(2025)| FIT18'!I27+25</f>
        <v>9030</v>
      </c>
      <c r="J6" s="198">
        <f>'РБ ВВ 10(2025)| FIT18'!J27+25</f>
        <v>10126</v>
      </c>
      <c r="K6" s="198">
        <f>'РБ ВВ 10(2025)| FIT18'!K27+25</f>
        <v>9030</v>
      </c>
      <c r="L6" s="198">
        <f>'РБ ВВ 10(2025)| FIT18'!L27+25</f>
        <v>9030</v>
      </c>
      <c r="M6" s="198">
        <f>'РБ ВВ 10(2025)| FIT18'!M27+25</f>
        <v>8090</v>
      </c>
      <c r="N6" s="198">
        <f>'РБ ВВ 10(2025)| FIT18'!N27+25</f>
        <v>8090</v>
      </c>
      <c r="O6" s="198">
        <f>'РБ ВВ 10(2025)| FIT18'!O27+25</f>
        <v>8090</v>
      </c>
      <c r="P6" s="198">
        <f>'РБ ВВ 10(2025)| FIT18'!P27+25</f>
        <v>8090</v>
      </c>
      <c r="Q6" s="198">
        <f>'РБ ВВ 10(2025)| FIT18'!Q27+25</f>
        <v>9578</v>
      </c>
      <c r="R6" s="198">
        <f>'РБ ВВ 10(2025)| FIT18'!R27+25</f>
        <v>9030</v>
      </c>
      <c r="S6" s="198">
        <f>'РБ ВВ 10(2025)| FIT18'!S27+25</f>
        <v>9030</v>
      </c>
      <c r="T6" s="198">
        <f>'РБ ВВ 10(2025)| FIT18'!T27+25</f>
        <v>9578</v>
      </c>
      <c r="U6" s="198">
        <f>'РБ ВВ 10(2025)| FIT18'!U27+25</f>
        <v>7542</v>
      </c>
      <c r="V6" s="198">
        <f>'РБ ВВ 10(2025)| FIT18'!V27+25</f>
        <v>6994</v>
      </c>
      <c r="W6" s="198">
        <f>'РБ ВВ 10(2025)| FIT18'!W27+25</f>
        <v>7542</v>
      </c>
      <c r="X6" s="198">
        <f>'РБ ВВ 10(2025)| FIT18'!X27+25</f>
        <v>6994</v>
      </c>
      <c r="Y6" s="198">
        <f>'РБ ВВ 10(2025)| FIT18'!Y27+25</f>
        <v>7542</v>
      </c>
      <c r="Z6" s="198">
        <f>'РБ ВВ 10(2025)| FIT18'!Z27+25</f>
        <v>6994</v>
      </c>
      <c r="AA6" s="198">
        <f>'РБ ВВ 10(2025)| FIT18'!AA27+25</f>
        <v>7542</v>
      </c>
      <c r="AB6" s="198">
        <f>'РБ ВВ 10(2025)| FIT18'!AB27+25</f>
        <v>6994</v>
      </c>
      <c r="AC6" s="198">
        <f>'РБ ВВ 10(2025)| FIT18'!AC27+25</f>
        <v>7542</v>
      </c>
      <c r="AD6" s="198">
        <f>'РБ ВВ 10(2025)| FIT18'!AD27+25</f>
        <v>6994</v>
      </c>
      <c r="AE6" s="198">
        <f>'РБ ВВ 10(2025)| FIT18'!AE27+25</f>
        <v>7542</v>
      </c>
      <c r="AF6" s="198">
        <f>'РБ ВВ 10(2025)| FIT18'!AF27+25</f>
        <v>8247</v>
      </c>
      <c r="AG6" s="198">
        <f>'РБ ВВ 10(2025)| FIT18'!AG27+25</f>
        <v>7542</v>
      </c>
      <c r="AH6" s="198">
        <f>'РБ ВВ 10(2025)| FIT18'!AH27+25</f>
        <v>8638</v>
      </c>
      <c r="AI6" s="198">
        <f>'РБ ВВ 10(2025)| FIT18'!AI27+25</f>
        <v>9891</v>
      </c>
      <c r="AJ6" s="198">
        <f>'РБ ВВ 10(2025)| FIT18'!AJ27+25</f>
        <v>8638</v>
      </c>
      <c r="AK6" s="198">
        <f>'РБ ВВ 10(2025)| FIT18'!AK27+25</f>
        <v>13650</v>
      </c>
      <c r="AL6" s="198">
        <f>'РБ ВВ 10(2025)| FIT18'!AL27+25</f>
        <v>19796</v>
      </c>
      <c r="AM6" s="198">
        <f>'РБ ВВ 10(2025)| FIT18'!AM27+25</f>
        <v>21754</v>
      </c>
      <c r="AN6" s="198">
        <f>'РБ ВВ 10(2025)| FIT18'!AN27+25</f>
        <v>29192</v>
      </c>
      <c r="AO6" s="198">
        <f>'РБ ВВ 10(2025)| FIT18'!AO27+25</f>
        <v>29192</v>
      </c>
      <c r="AP6" s="198">
        <f>'РБ ВВ 10(2025)| FIT18'!AP27+25</f>
        <v>31933</v>
      </c>
      <c r="AQ6" s="198">
        <f>'РБ ВВ 10(2025)| FIT18'!AQ27+25</f>
        <v>23711</v>
      </c>
      <c r="AR6" s="198">
        <f>'РБ ВВ 10(2025)| FIT18'!AR27+25</f>
        <v>21754</v>
      </c>
      <c r="AS6" s="198">
        <f>'РБ ВВ 10(2025)| FIT18'!AS27+25</f>
        <v>17212</v>
      </c>
      <c r="AT6" s="198">
        <f>'РБ ВВ 10(2025)| FIT18'!AT27+25</f>
        <v>15646</v>
      </c>
      <c r="AU6" s="198">
        <f>'РБ ВВ 10(2025)| FIT18'!AU27+25</f>
        <v>18778</v>
      </c>
      <c r="AV6" s="198">
        <f>'РБ ВВ 10(2025)| FIT18'!AV27+25</f>
        <v>20344</v>
      </c>
      <c r="AW6" s="198">
        <f>'РБ ВВ 10(2025)| FIT18'!AW27+25</f>
        <v>19561</v>
      </c>
      <c r="AX6" s="198">
        <f>'РБ ВВ 10(2025)| FIT18'!AX27+25</f>
        <v>21127</v>
      </c>
      <c r="AY6" s="198">
        <f>'РБ ВВ 10(2025)| FIT18'!AY27+25</f>
        <v>24259</v>
      </c>
      <c r="AZ6" s="198">
        <f>'РБ ВВ 10(2025)| FIT18'!AZ27+25</f>
        <v>22693</v>
      </c>
      <c r="BA6" s="198">
        <f>'РБ ВВ 10(2025)| FIT18'!BA27+25</f>
        <v>19561</v>
      </c>
      <c r="BB6" s="198">
        <f>'РБ ВВ 10(2025)| FIT18'!BB27+25</f>
        <v>18387</v>
      </c>
      <c r="BC6" s="198">
        <f>'РБ ВВ 10(2025)| FIT18'!BC27+25</f>
        <v>17212</v>
      </c>
      <c r="BD6" s="198">
        <f>'РБ ВВ 10(2025)| FIT18'!BD27+25</f>
        <v>18387</v>
      </c>
      <c r="BE6" s="198">
        <f>'РБ ВВ 10(2025)| FIT18'!BE27+25</f>
        <v>14472</v>
      </c>
      <c r="BF6" s="198">
        <f>'РБ ВВ 10(2025)| FIT18'!BF27+25</f>
        <v>13297</v>
      </c>
    </row>
    <row r="7" spans="1:58" s="50" customFormat="1" x14ac:dyDescent="0.2">
      <c r="A7" s="88">
        <v>2</v>
      </c>
      <c r="B7" s="198">
        <f>'РБ ВВ 10(2025)| FIT18'!B28+25</f>
        <v>12867</v>
      </c>
      <c r="C7" s="198">
        <f>'РБ ВВ 10(2025)| FIT18'!C28+25</f>
        <v>9891</v>
      </c>
      <c r="D7" s="198">
        <f>'РБ ВВ 10(2025)| FIT18'!D28+25</f>
        <v>13806</v>
      </c>
      <c r="E7" s="198">
        <f>'РБ ВВ 10(2025)| FIT18'!E28+25</f>
        <v>10987</v>
      </c>
      <c r="F7" s="198">
        <f>'РБ ВВ 10(2025)| FIT18'!F28+25</f>
        <v>13806</v>
      </c>
      <c r="G7" s="198">
        <f>'РБ ВВ 10(2025)| FIT18'!G28+25</f>
        <v>14589</v>
      </c>
      <c r="H7" s="198">
        <f>'РБ ВВ 10(2025)| FIT18'!H28+25</f>
        <v>9891</v>
      </c>
      <c r="I7" s="198">
        <f>'РБ ВВ 10(2025)| FIT18'!I28+25</f>
        <v>10361</v>
      </c>
      <c r="J7" s="198">
        <f>'РБ ВВ 10(2025)| FIT18'!J28+25</f>
        <v>11457</v>
      </c>
      <c r="K7" s="198">
        <f>'РБ ВВ 10(2025)| FIT18'!K28+25</f>
        <v>10361</v>
      </c>
      <c r="L7" s="198">
        <f>'РБ ВВ 10(2025)| FIT18'!L28+25</f>
        <v>10361</v>
      </c>
      <c r="M7" s="198">
        <f>'РБ ВВ 10(2025)| FIT18'!M28+25</f>
        <v>9421</v>
      </c>
      <c r="N7" s="198">
        <f>'РБ ВВ 10(2025)| FIT18'!N28+25</f>
        <v>9421</v>
      </c>
      <c r="O7" s="198">
        <f>'РБ ВВ 10(2025)| FIT18'!O28+25</f>
        <v>9421</v>
      </c>
      <c r="P7" s="198">
        <f>'РБ ВВ 10(2025)| FIT18'!P28+25</f>
        <v>9421</v>
      </c>
      <c r="Q7" s="198">
        <f>'РБ ВВ 10(2025)| FIT18'!Q28+25</f>
        <v>10909</v>
      </c>
      <c r="R7" s="198">
        <f>'РБ ВВ 10(2025)| FIT18'!R28+25</f>
        <v>10361</v>
      </c>
      <c r="S7" s="198">
        <f>'РБ ВВ 10(2025)| FIT18'!S28+25</f>
        <v>10361</v>
      </c>
      <c r="T7" s="198">
        <f>'РБ ВВ 10(2025)| FIT18'!T28+25</f>
        <v>10909</v>
      </c>
      <c r="U7" s="198">
        <f>'РБ ВВ 10(2025)| FIT18'!U28+25</f>
        <v>8873</v>
      </c>
      <c r="V7" s="198">
        <f>'РБ ВВ 10(2025)| FIT18'!V28+25</f>
        <v>8325</v>
      </c>
      <c r="W7" s="198">
        <f>'РБ ВВ 10(2025)| FIT18'!W28+25</f>
        <v>8873</v>
      </c>
      <c r="X7" s="198">
        <f>'РБ ВВ 10(2025)| FIT18'!X28+25</f>
        <v>8325</v>
      </c>
      <c r="Y7" s="198">
        <f>'РБ ВВ 10(2025)| FIT18'!Y28+25</f>
        <v>8873</v>
      </c>
      <c r="Z7" s="198">
        <f>'РБ ВВ 10(2025)| FIT18'!Z28+25</f>
        <v>8325</v>
      </c>
      <c r="AA7" s="198">
        <f>'РБ ВВ 10(2025)| FIT18'!AA28+25</f>
        <v>8873</v>
      </c>
      <c r="AB7" s="198">
        <f>'РБ ВВ 10(2025)| FIT18'!AB28+25</f>
        <v>8325</v>
      </c>
      <c r="AC7" s="198">
        <f>'РБ ВВ 10(2025)| FIT18'!AC28+25</f>
        <v>8873</v>
      </c>
      <c r="AD7" s="198">
        <f>'РБ ВВ 10(2025)| FIT18'!AD28+25</f>
        <v>8325</v>
      </c>
      <c r="AE7" s="198">
        <f>'РБ ВВ 10(2025)| FIT18'!AE28+25</f>
        <v>8873</v>
      </c>
      <c r="AF7" s="198">
        <f>'РБ ВВ 10(2025)| FIT18'!AF28+25</f>
        <v>9578</v>
      </c>
      <c r="AG7" s="198">
        <f>'РБ ВВ 10(2025)| FIT18'!AG28+25</f>
        <v>8873</v>
      </c>
      <c r="AH7" s="198">
        <f>'РБ ВВ 10(2025)| FIT18'!AH28+25</f>
        <v>9970</v>
      </c>
      <c r="AI7" s="198">
        <f>'РБ ВВ 10(2025)| FIT18'!AI28+25</f>
        <v>11222</v>
      </c>
      <c r="AJ7" s="198">
        <f>'РБ ВВ 10(2025)| FIT18'!AJ28+25</f>
        <v>9970</v>
      </c>
      <c r="AK7" s="198">
        <f>'РБ ВВ 10(2025)| FIT18'!AK28+25</f>
        <v>14981</v>
      </c>
      <c r="AL7" s="198">
        <f>'РБ ВВ 10(2025)| FIT18'!AL28+25</f>
        <v>21558</v>
      </c>
      <c r="AM7" s="198">
        <f>'РБ ВВ 10(2025)| FIT18'!AM28+25</f>
        <v>23515</v>
      </c>
      <c r="AN7" s="198">
        <f>'РБ ВВ 10(2025)| FIT18'!AN28+25</f>
        <v>30954</v>
      </c>
      <c r="AO7" s="198">
        <f>'РБ ВВ 10(2025)| FIT18'!AO28+25</f>
        <v>30954</v>
      </c>
      <c r="AP7" s="198">
        <f>'РБ ВВ 10(2025)| FIT18'!AP28+25</f>
        <v>33694</v>
      </c>
      <c r="AQ7" s="198">
        <f>'РБ ВВ 10(2025)| FIT18'!AQ28+25</f>
        <v>25473</v>
      </c>
      <c r="AR7" s="198">
        <f>'РБ ВВ 10(2025)| FIT18'!AR28+25</f>
        <v>23515</v>
      </c>
      <c r="AS7" s="198">
        <f>'РБ ВВ 10(2025)| FIT18'!AS28+25</f>
        <v>18739</v>
      </c>
      <c r="AT7" s="198">
        <f>'РБ ВВ 10(2025)| FIT18'!AT28+25</f>
        <v>17173</v>
      </c>
      <c r="AU7" s="198">
        <f>'РБ ВВ 10(2025)| FIT18'!AU28+25</f>
        <v>20305</v>
      </c>
      <c r="AV7" s="198">
        <f>'РБ ВВ 10(2025)| FIT18'!AV28+25</f>
        <v>21871</v>
      </c>
      <c r="AW7" s="198">
        <f>'РБ ВВ 10(2025)| FIT18'!AW28+25</f>
        <v>21088</v>
      </c>
      <c r="AX7" s="198">
        <f>'РБ ВВ 10(2025)| FIT18'!AX28+25</f>
        <v>22654</v>
      </c>
      <c r="AY7" s="198">
        <f>'РБ ВВ 10(2025)| FIT18'!AY28+25</f>
        <v>25786</v>
      </c>
      <c r="AZ7" s="198">
        <f>'РБ ВВ 10(2025)| FIT18'!AZ28+25</f>
        <v>24220</v>
      </c>
      <c r="BA7" s="198">
        <f>'РБ ВВ 10(2025)| FIT18'!BA28+25</f>
        <v>21088</v>
      </c>
      <c r="BB7" s="198">
        <f>'РБ ВВ 10(2025)| FIT18'!BB28+25</f>
        <v>19914</v>
      </c>
      <c r="BC7" s="198">
        <f>'РБ ВВ 10(2025)| FIT18'!BC28+25</f>
        <v>18739</v>
      </c>
      <c r="BD7" s="198">
        <f>'РБ ВВ 10(2025)| FIT18'!BD28+25</f>
        <v>19914</v>
      </c>
      <c r="BE7" s="198">
        <f>'РБ ВВ 10(2025)| FIT18'!BE28+25</f>
        <v>15999</v>
      </c>
      <c r="BF7" s="198">
        <f>'РБ ВВ 10(2025)| FIT18'!BF28+25</f>
        <v>14824</v>
      </c>
    </row>
    <row r="8" spans="1:58" s="50" customFormat="1" x14ac:dyDescent="0.2">
      <c r="A8" s="42" t="s">
        <v>234</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row>
    <row r="9" spans="1:58" s="50" customFormat="1" x14ac:dyDescent="0.2">
      <c r="A9" s="180">
        <v>1</v>
      </c>
      <c r="B9" s="198">
        <f>'РБ ВВ 10(2025)| FIT18'!B30+25</f>
        <v>13102</v>
      </c>
      <c r="C9" s="198">
        <f>'РБ ВВ 10(2025)| FIT18'!C30+25</f>
        <v>10126</v>
      </c>
      <c r="D9" s="198">
        <f>'РБ ВВ 10(2025)| FIT18'!D30+25</f>
        <v>14041</v>
      </c>
      <c r="E9" s="198">
        <f>'РБ ВВ 10(2025)| FIT18'!E30+25</f>
        <v>11222</v>
      </c>
      <c r="F9" s="198">
        <f>'РБ ВВ 10(2025)| FIT18'!F30+25</f>
        <v>14041</v>
      </c>
      <c r="G9" s="198">
        <f>'РБ ВВ 10(2025)| FIT18'!G30+25</f>
        <v>14824</v>
      </c>
      <c r="H9" s="198">
        <f>'РБ ВВ 10(2025)| FIT18'!H30+25</f>
        <v>10126</v>
      </c>
      <c r="I9" s="198">
        <f>'РБ ВВ 10(2025)| FIT18'!I30+25</f>
        <v>9813</v>
      </c>
      <c r="J9" s="198">
        <f>'РБ ВВ 10(2025)| FIT18'!J30+25</f>
        <v>10909</v>
      </c>
      <c r="K9" s="198">
        <f>'РБ ВВ 10(2025)| FIT18'!K30+25</f>
        <v>9813</v>
      </c>
      <c r="L9" s="198">
        <f>'РБ ВВ 10(2025)| FIT18'!L30+25</f>
        <v>9813</v>
      </c>
      <c r="M9" s="198">
        <f>'РБ ВВ 10(2025)| FIT18'!M30+25</f>
        <v>8873</v>
      </c>
      <c r="N9" s="198">
        <f>'РБ ВВ 10(2025)| FIT18'!N30+25</f>
        <v>8873</v>
      </c>
      <c r="O9" s="198">
        <f>'РБ ВВ 10(2025)| FIT18'!O30+25</f>
        <v>8873</v>
      </c>
      <c r="P9" s="198">
        <f>'РБ ВВ 10(2025)| FIT18'!P30+25</f>
        <v>8873</v>
      </c>
      <c r="Q9" s="198">
        <f>'РБ ВВ 10(2025)| FIT18'!Q30+25</f>
        <v>10361</v>
      </c>
      <c r="R9" s="198">
        <f>'РБ ВВ 10(2025)| FIT18'!R30+25</f>
        <v>9813</v>
      </c>
      <c r="S9" s="198">
        <f>'РБ ВВ 10(2025)| FIT18'!S30+25</f>
        <v>9813</v>
      </c>
      <c r="T9" s="198">
        <f>'РБ ВВ 10(2025)| FIT18'!T30+25</f>
        <v>10361</v>
      </c>
      <c r="U9" s="198">
        <f>'РБ ВВ 10(2025)| FIT18'!U30+25</f>
        <v>8325</v>
      </c>
      <c r="V9" s="198">
        <f>'РБ ВВ 10(2025)| FIT18'!V30+25</f>
        <v>7777</v>
      </c>
      <c r="W9" s="198">
        <f>'РБ ВВ 10(2025)| FIT18'!W30+25</f>
        <v>8325</v>
      </c>
      <c r="X9" s="198">
        <f>'РБ ВВ 10(2025)| FIT18'!X30+25</f>
        <v>7777</v>
      </c>
      <c r="Y9" s="198">
        <f>'РБ ВВ 10(2025)| FIT18'!Y30+25</f>
        <v>8325</v>
      </c>
      <c r="Z9" s="198">
        <f>'РБ ВВ 10(2025)| FIT18'!Z30+25</f>
        <v>7777</v>
      </c>
      <c r="AA9" s="198">
        <f>'РБ ВВ 10(2025)| FIT18'!AA30+25</f>
        <v>8325</v>
      </c>
      <c r="AB9" s="198">
        <f>'РБ ВВ 10(2025)| FIT18'!AB30+25</f>
        <v>7777</v>
      </c>
      <c r="AC9" s="198">
        <f>'РБ ВВ 10(2025)| FIT18'!AC30+25</f>
        <v>8325</v>
      </c>
      <c r="AD9" s="198">
        <f>'РБ ВВ 10(2025)| FIT18'!AD30+25</f>
        <v>7777</v>
      </c>
      <c r="AE9" s="198">
        <f>'РБ ВВ 10(2025)| FIT18'!AE30+25</f>
        <v>8325</v>
      </c>
      <c r="AF9" s="198">
        <f>'РБ ВВ 10(2025)| FIT18'!AF30+25</f>
        <v>9030</v>
      </c>
      <c r="AG9" s="198">
        <f>'РБ ВВ 10(2025)| FIT18'!AG30+25</f>
        <v>8325</v>
      </c>
      <c r="AH9" s="198">
        <f>'РБ ВВ 10(2025)| FIT18'!AH30+25</f>
        <v>9421</v>
      </c>
      <c r="AI9" s="198">
        <f>'РБ ВВ 10(2025)| FIT18'!AI30+25</f>
        <v>10674</v>
      </c>
      <c r="AJ9" s="198">
        <f>'РБ ВВ 10(2025)| FIT18'!AJ30+25</f>
        <v>9421</v>
      </c>
      <c r="AK9" s="198">
        <f>'РБ ВВ 10(2025)| FIT18'!AK30+25</f>
        <v>14433</v>
      </c>
      <c r="AL9" s="198">
        <f>'РБ ВВ 10(2025)| FIT18'!AL30+25</f>
        <v>21362</v>
      </c>
      <c r="AM9" s="198">
        <f>'РБ ВВ 10(2025)| FIT18'!AM30+25</f>
        <v>23320</v>
      </c>
      <c r="AN9" s="198">
        <f>'РБ ВВ 10(2025)| FIT18'!AN30+25</f>
        <v>30758</v>
      </c>
      <c r="AO9" s="198">
        <f>'РБ ВВ 10(2025)| FIT18'!AO30+25</f>
        <v>30758</v>
      </c>
      <c r="AP9" s="198">
        <f>'РБ ВВ 10(2025)| FIT18'!AP30+25</f>
        <v>33499</v>
      </c>
      <c r="AQ9" s="198">
        <f>'РБ ВВ 10(2025)| FIT18'!AQ30+25</f>
        <v>25277</v>
      </c>
      <c r="AR9" s="198">
        <f>'РБ ВВ 10(2025)| FIT18'!AR30+25</f>
        <v>23320</v>
      </c>
      <c r="AS9" s="198">
        <f>'РБ ВВ 10(2025)| FIT18'!AS30+25</f>
        <v>18778</v>
      </c>
      <c r="AT9" s="198">
        <f>'РБ ВВ 10(2025)| FIT18'!AT30+25</f>
        <v>17212</v>
      </c>
      <c r="AU9" s="198">
        <f>'РБ ВВ 10(2025)| FIT18'!AU30+25</f>
        <v>20344</v>
      </c>
      <c r="AV9" s="198">
        <f>'РБ ВВ 10(2025)| FIT18'!AV30+25</f>
        <v>21910</v>
      </c>
      <c r="AW9" s="198">
        <f>'РБ ВВ 10(2025)| FIT18'!AW30+25</f>
        <v>21127</v>
      </c>
      <c r="AX9" s="198">
        <f>'РБ ВВ 10(2025)| FIT18'!AX30+25</f>
        <v>22693</v>
      </c>
      <c r="AY9" s="198">
        <f>'РБ ВВ 10(2025)| FIT18'!AY30+25</f>
        <v>25825</v>
      </c>
      <c r="AZ9" s="198">
        <f>'РБ ВВ 10(2025)| FIT18'!AZ30+25</f>
        <v>24259</v>
      </c>
      <c r="BA9" s="198">
        <f>'РБ ВВ 10(2025)| FIT18'!BA30+25</f>
        <v>21127</v>
      </c>
      <c r="BB9" s="198">
        <f>'РБ ВВ 10(2025)| FIT18'!BB30+25</f>
        <v>19953</v>
      </c>
      <c r="BC9" s="198">
        <f>'РБ ВВ 10(2025)| FIT18'!BC30+25</f>
        <v>18778</v>
      </c>
      <c r="BD9" s="198">
        <f>'РБ ВВ 10(2025)| FIT18'!BD30+25</f>
        <v>19953</v>
      </c>
      <c r="BE9" s="198">
        <f>'РБ ВВ 10(2025)| FIT18'!BE30+25</f>
        <v>16038</v>
      </c>
      <c r="BF9" s="198">
        <f>'РБ ВВ 10(2025)| FIT18'!BF30+25</f>
        <v>14863</v>
      </c>
    </row>
    <row r="10" spans="1:58" s="50" customFormat="1" x14ac:dyDescent="0.2">
      <c r="A10" s="180">
        <v>2</v>
      </c>
      <c r="B10" s="198">
        <f>'РБ ВВ 10(2025)| FIT18'!B31+25</f>
        <v>14433</v>
      </c>
      <c r="C10" s="198">
        <f>'РБ ВВ 10(2025)| FIT18'!C31+25</f>
        <v>11457</v>
      </c>
      <c r="D10" s="198">
        <f>'РБ ВВ 10(2025)| FIT18'!D31+25</f>
        <v>15372</v>
      </c>
      <c r="E10" s="198">
        <f>'РБ ВВ 10(2025)| FIT18'!E31+25</f>
        <v>12553</v>
      </c>
      <c r="F10" s="198">
        <f>'РБ ВВ 10(2025)| FIT18'!F31+25</f>
        <v>15372</v>
      </c>
      <c r="G10" s="198">
        <f>'РБ ВВ 10(2025)| FIT18'!G31+25</f>
        <v>16155</v>
      </c>
      <c r="H10" s="198">
        <f>'РБ ВВ 10(2025)| FIT18'!H31+25</f>
        <v>11457</v>
      </c>
      <c r="I10" s="198">
        <f>'РБ ВВ 10(2025)| FIT18'!I31+25</f>
        <v>11144</v>
      </c>
      <c r="J10" s="198">
        <f>'РБ ВВ 10(2025)| FIT18'!J31+25</f>
        <v>12240</v>
      </c>
      <c r="K10" s="198">
        <f>'РБ ВВ 10(2025)| FIT18'!K31+25</f>
        <v>11144</v>
      </c>
      <c r="L10" s="198">
        <f>'РБ ВВ 10(2025)| FIT18'!L31+25</f>
        <v>11144</v>
      </c>
      <c r="M10" s="198">
        <f>'РБ ВВ 10(2025)| FIT18'!M31+25</f>
        <v>10204</v>
      </c>
      <c r="N10" s="198">
        <f>'РБ ВВ 10(2025)| FIT18'!N31+25</f>
        <v>10204</v>
      </c>
      <c r="O10" s="198">
        <f>'РБ ВВ 10(2025)| FIT18'!O31+25</f>
        <v>10204</v>
      </c>
      <c r="P10" s="198">
        <f>'РБ ВВ 10(2025)| FIT18'!P31+25</f>
        <v>10204</v>
      </c>
      <c r="Q10" s="198">
        <f>'РБ ВВ 10(2025)| FIT18'!Q31+25</f>
        <v>11692</v>
      </c>
      <c r="R10" s="198">
        <f>'РБ ВВ 10(2025)| FIT18'!R31+25</f>
        <v>11144</v>
      </c>
      <c r="S10" s="198">
        <f>'РБ ВВ 10(2025)| FIT18'!S31+25</f>
        <v>11144</v>
      </c>
      <c r="T10" s="198">
        <f>'РБ ВВ 10(2025)| FIT18'!T31+25</f>
        <v>11692</v>
      </c>
      <c r="U10" s="198">
        <f>'РБ ВВ 10(2025)| FIT18'!U31+25</f>
        <v>9656</v>
      </c>
      <c r="V10" s="198">
        <f>'РБ ВВ 10(2025)| FIT18'!V31+25</f>
        <v>9108</v>
      </c>
      <c r="W10" s="198">
        <f>'РБ ВВ 10(2025)| FIT18'!W31+25</f>
        <v>9656</v>
      </c>
      <c r="X10" s="198">
        <f>'РБ ВВ 10(2025)| FIT18'!X31+25</f>
        <v>9108</v>
      </c>
      <c r="Y10" s="198">
        <f>'РБ ВВ 10(2025)| FIT18'!Y31+25</f>
        <v>9656</v>
      </c>
      <c r="Z10" s="198">
        <f>'РБ ВВ 10(2025)| FIT18'!Z31+25</f>
        <v>9108</v>
      </c>
      <c r="AA10" s="198">
        <f>'РБ ВВ 10(2025)| FIT18'!AA31+25</f>
        <v>9656</v>
      </c>
      <c r="AB10" s="198">
        <f>'РБ ВВ 10(2025)| FIT18'!AB31+25</f>
        <v>9108</v>
      </c>
      <c r="AC10" s="198">
        <f>'РБ ВВ 10(2025)| FIT18'!AC31+25</f>
        <v>9656</v>
      </c>
      <c r="AD10" s="198">
        <f>'РБ ВВ 10(2025)| FIT18'!AD31+25</f>
        <v>9108</v>
      </c>
      <c r="AE10" s="198">
        <f>'РБ ВВ 10(2025)| FIT18'!AE31+25</f>
        <v>9656</v>
      </c>
      <c r="AF10" s="198">
        <f>'РБ ВВ 10(2025)| FIT18'!AF31+25</f>
        <v>10361</v>
      </c>
      <c r="AG10" s="198">
        <f>'РБ ВВ 10(2025)| FIT18'!AG31+25</f>
        <v>9656</v>
      </c>
      <c r="AH10" s="198">
        <f>'РБ ВВ 10(2025)| FIT18'!AH31+25</f>
        <v>10753</v>
      </c>
      <c r="AI10" s="198">
        <f>'РБ ВВ 10(2025)| FIT18'!AI31+25</f>
        <v>12005</v>
      </c>
      <c r="AJ10" s="198">
        <f>'РБ ВВ 10(2025)| FIT18'!AJ31+25</f>
        <v>10753</v>
      </c>
      <c r="AK10" s="198">
        <f>'РБ ВВ 10(2025)| FIT18'!AK31+25</f>
        <v>15764</v>
      </c>
      <c r="AL10" s="198">
        <f>'РБ ВВ 10(2025)| FIT18'!AL31+25</f>
        <v>23124</v>
      </c>
      <c r="AM10" s="198">
        <f>'РБ ВВ 10(2025)| FIT18'!AM31+25</f>
        <v>25081</v>
      </c>
      <c r="AN10" s="198">
        <f>'РБ ВВ 10(2025)| FIT18'!AN31+25</f>
        <v>32520</v>
      </c>
      <c r="AO10" s="198">
        <f>'РБ ВВ 10(2025)| FIT18'!AO31+25</f>
        <v>32520</v>
      </c>
      <c r="AP10" s="198">
        <f>'РБ ВВ 10(2025)| FIT18'!AP31+25</f>
        <v>35260</v>
      </c>
      <c r="AQ10" s="198">
        <f>'РБ ВВ 10(2025)| FIT18'!AQ31+25</f>
        <v>27039</v>
      </c>
      <c r="AR10" s="198">
        <f>'РБ ВВ 10(2025)| FIT18'!AR31+25</f>
        <v>25081</v>
      </c>
      <c r="AS10" s="198">
        <f>'РБ ВВ 10(2025)| FIT18'!AS31+25</f>
        <v>20305</v>
      </c>
      <c r="AT10" s="198">
        <f>'РБ ВВ 10(2025)| FIT18'!AT31+25</f>
        <v>18739</v>
      </c>
      <c r="AU10" s="198">
        <f>'РБ ВВ 10(2025)| FIT18'!AU31+25</f>
        <v>21871</v>
      </c>
      <c r="AV10" s="198">
        <f>'РБ ВВ 10(2025)| FIT18'!AV31+25</f>
        <v>23437</v>
      </c>
      <c r="AW10" s="198">
        <f>'РБ ВВ 10(2025)| FIT18'!AW31+25</f>
        <v>22654</v>
      </c>
      <c r="AX10" s="198">
        <f>'РБ ВВ 10(2025)| FIT18'!AX31+25</f>
        <v>24220</v>
      </c>
      <c r="AY10" s="198">
        <f>'РБ ВВ 10(2025)| FIT18'!AY31+25</f>
        <v>27352</v>
      </c>
      <c r="AZ10" s="198">
        <f>'РБ ВВ 10(2025)| FIT18'!AZ31+25</f>
        <v>25786</v>
      </c>
      <c r="BA10" s="198">
        <f>'РБ ВВ 10(2025)| FIT18'!BA31+25</f>
        <v>22654</v>
      </c>
      <c r="BB10" s="198">
        <f>'РБ ВВ 10(2025)| FIT18'!BB31+25</f>
        <v>21480</v>
      </c>
      <c r="BC10" s="198">
        <f>'РБ ВВ 10(2025)| FIT18'!BC31+25</f>
        <v>20305</v>
      </c>
      <c r="BD10" s="198">
        <f>'РБ ВВ 10(2025)| FIT18'!BD31+25</f>
        <v>21480</v>
      </c>
      <c r="BE10" s="198">
        <f>'РБ ВВ 10(2025)| FIT18'!BE31+25</f>
        <v>17565</v>
      </c>
      <c r="BF10" s="198">
        <f>'РБ ВВ 10(2025)| FIT18'!BF31+25</f>
        <v>16390</v>
      </c>
    </row>
    <row r="11" spans="1:58" s="50" customFormat="1" x14ac:dyDescent="0.2">
      <c r="A11" s="42" t="s">
        <v>84</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row>
    <row r="12" spans="1:58" s="50" customFormat="1" x14ac:dyDescent="0.2">
      <c r="A12" s="88">
        <f>A6</f>
        <v>1</v>
      </c>
      <c r="B12" s="198">
        <f>'РБ ВВ 10(2025)| FIT18'!B33+25</f>
        <v>13885</v>
      </c>
      <c r="C12" s="198">
        <f>'РБ ВВ 10(2025)| FIT18'!C33+25</f>
        <v>10909</v>
      </c>
      <c r="D12" s="198">
        <f>'РБ ВВ 10(2025)| FIT18'!D33+25</f>
        <v>14824</v>
      </c>
      <c r="E12" s="198">
        <f>'РБ ВВ 10(2025)| FIT18'!E33+25</f>
        <v>12005</v>
      </c>
      <c r="F12" s="198">
        <f>'РБ ВВ 10(2025)| FIT18'!F33+25</f>
        <v>14824</v>
      </c>
      <c r="G12" s="198">
        <f>'РБ ВВ 10(2025)| FIT18'!G33+25</f>
        <v>15607</v>
      </c>
      <c r="H12" s="198">
        <f>'РБ ВВ 10(2025)| FIT18'!H33+25</f>
        <v>10909</v>
      </c>
      <c r="I12" s="198">
        <f>'РБ ВВ 10(2025)| FIT18'!I33+25</f>
        <v>10596</v>
      </c>
      <c r="J12" s="198">
        <f>'РБ ВВ 10(2025)| FIT18'!J33+25</f>
        <v>11692</v>
      </c>
      <c r="K12" s="198">
        <f>'РБ ВВ 10(2025)| FIT18'!K33+25</f>
        <v>10596</v>
      </c>
      <c r="L12" s="198">
        <f>'РБ ВВ 10(2025)| FIT18'!L33+25</f>
        <v>10596</v>
      </c>
      <c r="M12" s="198">
        <f>'РБ ВВ 10(2025)| FIT18'!M33+25</f>
        <v>9656</v>
      </c>
      <c r="N12" s="198">
        <f>'РБ ВВ 10(2025)| FIT18'!N33+25</f>
        <v>9656</v>
      </c>
      <c r="O12" s="198">
        <f>'РБ ВВ 10(2025)| FIT18'!O33+25</f>
        <v>9656</v>
      </c>
      <c r="P12" s="198">
        <f>'РБ ВВ 10(2025)| FIT18'!P33+25</f>
        <v>9656</v>
      </c>
      <c r="Q12" s="198">
        <f>'РБ ВВ 10(2025)| FIT18'!Q33+25</f>
        <v>11144</v>
      </c>
      <c r="R12" s="198">
        <f>'РБ ВВ 10(2025)| FIT18'!R33+25</f>
        <v>10596</v>
      </c>
      <c r="S12" s="198">
        <f>'РБ ВВ 10(2025)| FIT18'!S33+25</f>
        <v>10596</v>
      </c>
      <c r="T12" s="198">
        <f>'РБ ВВ 10(2025)| FIT18'!T33+25</f>
        <v>11144</v>
      </c>
      <c r="U12" s="198">
        <f>'РБ ВВ 10(2025)| FIT18'!U33+25</f>
        <v>9108</v>
      </c>
      <c r="V12" s="198">
        <f>'РБ ВВ 10(2025)| FIT18'!V33+25</f>
        <v>8560</v>
      </c>
      <c r="W12" s="198">
        <f>'РБ ВВ 10(2025)| FIT18'!W33+25</f>
        <v>9108</v>
      </c>
      <c r="X12" s="198">
        <f>'РБ ВВ 10(2025)| FIT18'!X33+25</f>
        <v>8560</v>
      </c>
      <c r="Y12" s="198">
        <f>'РБ ВВ 10(2025)| FIT18'!Y33+25</f>
        <v>9108</v>
      </c>
      <c r="Z12" s="198">
        <f>'РБ ВВ 10(2025)| FIT18'!Z33+25</f>
        <v>8560</v>
      </c>
      <c r="AA12" s="198">
        <f>'РБ ВВ 10(2025)| FIT18'!AA33+25</f>
        <v>9108</v>
      </c>
      <c r="AB12" s="198">
        <f>'РБ ВВ 10(2025)| FIT18'!AB33+25</f>
        <v>8560</v>
      </c>
      <c r="AC12" s="198">
        <f>'РБ ВВ 10(2025)| FIT18'!AC33+25</f>
        <v>9108</v>
      </c>
      <c r="AD12" s="198">
        <f>'РБ ВВ 10(2025)| FIT18'!AD33+25</f>
        <v>8560</v>
      </c>
      <c r="AE12" s="198">
        <f>'РБ ВВ 10(2025)| FIT18'!AE33+25</f>
        <v>9108</v>
      </c>
      <c r="AF12" s="198">
        <f>'РБ ВВ 10(2025)| FIT18'!AF33+25</f>
        <v>9813</v>
      </c>
      <c r="AG12" s="198">
        <f>'РБ ВВ 10(2025)| FIT18'!AG33+25</f>
        <v>9108</v>
      </c>
      <c r="AH12" s="198">
        <f>'РБ ВВ 10(2025)| FIT18'!AH33+25</f>
        <v>10204</v>
      </c>
      <c r="AI12" s="198">
        <f>'РБ ВВ 10(2025)| FIT18'!AI33+25</f>
        <v>11457</v>
      </c>
      <c r="AJ12" s="198">
        <f>'РБ ВВ 10(2025)| FIT18'!AJ33+25</f>
        <v>10204</v>
      </c>
      <c r="AK12" s="198">
        <f>'РБ ВВ 10(2025)| FIT18'!AK33+25</f>
        <v>15216</v>
      </c>
      <c r="AL12" s="198">
        <f>'РБ ВВ 10(2025)| FIT18'!AL33+25</f>
        <v>22145</v>
      </c>
      <c r="AM12" s="198">
        <f>'РБ ВВ 10(2025)| FIT18'!AM33+25</f>
        <v>24103</v>
      </c>
      <c r="AN12" s="198">
        <f>'РБ ВВ 10(2025)| FIT18'!AN33+25</f>
        <v>31541</v>
      </c>
      <c r="AO12" s="198">
        <f>'РБ ВВ 10(2025)| FIT18'!AO33+25</f>
        <v>31541</v>
      </c>
      <c r="AP12" s="198">
        <f>'РБ ВВ 10(2025)| FIT18'!AP33+25</f>
        <v>34282</v>
      </c>
      <c r="AQ12" s="198">
        <f>'РБ ВВ 10(2025)| FIT18'!AQ33+25</f>
        <v>26060</v>
      </c>
      <c r="AR12" s="198">
        <f>'РБ ВВ 10(2025)| FIT18'!AR33+25</f>
        <v>24103</v>
      </c>
      <c r="AS12" s="198">
        <f>'РБ ВВ 10(2025)| FIT18'!AS33+25</f>
        <v>19561</v>
      </c>
      <c r="AT12" s="198">
        <f>'РБ ВВ 10(2025)| FIT18'!AT33+25</f>
        <v>17995</v>
      </c>
      <c r="AU12" s="198">
        <f>'РБ ВВ 10(2025)| FIT18'!AU33+25</f>
        <v>21127</v>
      </c>
      <c r="AV12" s="198">
        <f>'РБ ВВ 10(2025)| FIT18'!AV33+25</f>
        <v>22693</v>
      </c>
      <c r="AW12" s="198">
        <f>'РБ ВВ 10(2025)| FIT18'!AW33+25</f>
        <v>21910</v>
      </c>
      <c r="AX12" s="198">
        <f>'РБ ВВ 10(2025)| FIT18'!AX33+25</f>
        <v>23476</v>
      </c>
      <c r="AY12" s="198">
        <f>'РБ ВВ 10(2025)| FIT18'!AY33+25</f>
        <v>26608</v>
      </c>
      <c r="AZ12" s="198">
        <f>'РБ ВВ 10(2025)| FIT18'!AZ33+25</f>
        <v>25042</v>
      </c>
      <c r="BA12" s="198">
        <f>'РБ ВВ 10(2025)| FIT18'!BA33+25</f>
        <v>21910</v>
      </c>
      <c r="BB12" s="198">
        <f>'РБ ВВ 10(2025)| FIT18'!BB33+25</f>
        <v>20736</v>
      </c>
      <c r="BC12" s="198">
        <f>'РБ ВВ 10(2025)| FIT18'!BC33+25</f>
        <v>19561</v>
      </c>
      <c r="BD12" s="198">
        <f>'РБ ВВ 10(2025)| FIT18'!BD33+25</f>
        <v>20736</v>
      </c>
      <c r="BE12" s="198">
        <f>'РБ ВВ 10(2025)| FIT18'!BE33+25</f>
        <v>16821</v>
      </c>
      <c r="BF12" s="198">
        <f>'РБ ВВ 10(2025)| FIT18'!BF33+25</f>
        <v>15646</v>
      </c>
    </row>
    <row r="13" spans="1:58" s="50" customFormat="1" x14ac:dyDescent="0.2">
      <c r="A13" s="88">
        <f>A7</f>
        <v>2</v>
      </c>
      <c r="B13" s="198">
        <f>'РБ ВВ 10(2025)| FIT18'!B34+25</f>
        <v>15216</v>
      </c>
      <c r="C13" s="198">
        <f>'РБ ВВ 10(2025)| FIT18'!C34+25</f>
        <v>12240</v>
      </c>
      <c r="D13" s="198">
        <f>'РБ ВВ 10(2025)| FIT18'!D34+25</f>
        <v>16155</v>
      </c>
      <c r="E13" s="198">
        <f>'РБ ВВ 10(2025)| FIT18'!E34+25</f>
        <v>13336</v>
      </c>
      <c r="F13" s="198">
        <f>'РБ ВВ 10(2025)| FIT18'!F34+25</f>
        <v>16155</v>
      </c>
      <c r="G13" s="198">
        <f>'РБ ВВ 10(2025)| FIT18'!G34+25</f>
        <v>16938</v>
      </c>
      <c r="H13" s="198">
        <f>'РБ ВВ 10(2025)| FIT18'!H34+25</f>
        <v>12240</v>
      </c>
      <c r="I13" s="198">
        <f>'РБ ВВ 10(2025)| FIT18'!I34+25</f>
        <v>11927</v>
      </c>
      <c r="J13" s="198">
        <f>'РБ ВВ 10(2025)| FIT18'!J34+25</f>
        <v>13023</v>
      </c>
      <c r="K13" s="198">
        <f>'РБ ВВ 10(2025)| FIT18'!K34+25</f>
        <v>11927</v>
      </c>
      <c r="L13" s="198">
        <f>'РБ ВВ 10(2025)| FIT18'!L34+25</f>
        <v>11927</v>
      </c>
      <c r="M13" s="198">
        <f>'РБ ВВ 10(2025)| FIT18'!M34+25</f>
        <v>10987</v>
      </c>
      <c r="N13" s="198">
        <f>'РБ ВВ 10(2025)| FIT18'!N34+25</f>
        <v>10987</v>
      </c>
      <c r="O13" s="198">
        <f>'РБ ВВ 10(2025)| FIT18'!O34+25</f>
        <v>10987</v>
      </c>
      <c r="P13" s="198">
        <f>'РБ ВВ 10(2025)| FIT18'!P34+25</f>
        <v>10987</v>
      </c>
      <c r="Q13" s="198">
        <f>'РБ ВВ 10(2025)| FIT18'!Q34+25</f>
        <v>12475</v>
      </c>
      <c r="R13" s="198">
        <f>'РБ ВВ 10(2025)| FIT18'!R34+25</f>
        <v>11927</v>
      </c>
      <c r="S13" s="198">
        <f>'РБ ВВ 10(2025)| FIT18'!S34+25</f>
        <v>11927</v>
      </c>
      <c r="T13" s="198">
        <f>'РБ ВВ 10(2025)| FIT18'!T34+25</f>
        <v>12475</v>
      </c>
      <c r="U13" s="198">
        <f>'РБ ВВ 10(2025)| FIT18'!U34+25</f>
        <v>10439</v>
      </c>
      <c r="V13" s="198">
        <f>'РБ ВВ 10(2025)| FIT18'!V34+25</f>
        <v>9891</v>
      </c>
      <c r="W13" s="198">
        <f>'РБ ВВ 10(2025)| FIT18'!W34+25</f>
        <v>10439</v>
      </c>
      <c r="X13" s="198">
        <f>'РБ ВВ 10(2025)| FIT18'!X34+25</f>
        <v>9891</v>
      </c>
      <c r="Y13" s="198">
        <f>'РБ ВВ 10(2025)| FIT18'!Y34+25</f>
        <v>10439</v>
      </c>
      <c r="Z13" s="198">
        <f>'РБ ВВ 10(2025)| FIT18'!Z34+25</f>
        <v>9891</v>
      </c>
      <c r="AA13" s="198">
        <f>'РБ ВВ 10(2025)| FIT18'!AA34+25</f>
        <v>10439</v>
      </c>
      <c r="AB13" s="198">
        <f>'РБ ВВ 10(2025)| FIT18'!AB34+25</f>
        <v>9891</v>
      </c>
      <c r="AC13" s="198">
        <f>'РБ ВВ 10(2025)| FIT18'!AC34+25</f>
        <v>10439</v>
      </c>
      <c r="AD13" s="198">
        <f>'РБ ВВ 10(2025)| FIT18'!AD34+25</f>
        <v>9891</v>
      </c>
      <c r="AE13" s="198">
        <f>'РБ ВВ 10(2025)| FIT18'!AE34+25</f>
        <v>10439</v>
      </c>
      <c r="AF13" s="198">
        <f>'РБ ВВ 10(2025)| FIT18'!AF34+25</f>
        <v>11144</v>
      </c>
      <c r="AG13" s="198">
        <f>'РБ ВВ 10(2025)| FIT18'!AG34+25</f>
        <v>10439</v>
      </c>
      <c r="AH13" s="198">
        <f>'РБ ВВ 10(2025)| FIT18'!AH34+25</f>
        <v>11536</v>
      </c>
      <c r="AI13" s="198">
        <f>'РБ ВВ 10(2025)| FIT18'!AI34+25</f>
        <v>12788</v>
      </c>
      <c r="AJ13" s="198">
        <f>'РБ ВВ 10(2025)| FIT18'!AJ34+25</f>
        <v>11536</v>
      </c>
      <c r="AK13" s="198">
        <f>'РБ ВВ 10(2025)| FIT18'!AK34+25</f>
        <v>16547</v>
      </c>
      <c r="AL13" s="198">
        <f>'РБ ВВ 10(2025)| FIT18'!AL34+25</f>
        <v>23907</v>
      </c>
      <c r="AM13" s="198">
        <f>'РБ ВВ 10(2025)| FIT18'!AM34+25</f>
        <v>25864</v>
      </c>
      <c r="AN13" s="198">
        <f>'РБ ВВ 10(2025)| FIT18'!AN34+25</f>
        <v>33303</v>
      </c>
      <c r="AO13" s="198">
        <f>'РБ ВВ 10(2025)| FIT18'!AO34+25</f>
        <v>33303</v>
      </c>
      <c r="AP13" s="198">
        <f>'РБ ВВ 10(2025)| FIT18'!AP34+25</f>
        <v>36043</v>
      </c>
      <c r="AQ13" s="198">
        <f>'РБ ВВ 10(2025)| FIT18'!AQ34+25</f>
        <v>27822</v>
      </c>
      <c r="AR13" s="198">
        <f>'РБ ВВ 10(2025)| FIT18'!AR34+25</f>
        <v>25864</v>
      </c>
      <c r="AS13" s="198">
        <f>'РБ ВВ 10(2025)| FIT18'!AS34+25</f>
        <v>21088</v>
      </c>
      <c r="AT13" s="198">
        <f>'РБ ВВ 10(2025)| FIT18'!AT34+25</f>
        <v>19522</v>
      </c>
      <c r="AU13" s="198">
        <f>'РБ ВВ 10(2025)| FIT18'!AU34+25</f>
        <v>22654</v>
      </c>
      <c r="AV13" s="198">
        <f>'РБ ВВ 10(2025)| FIT18'!AV34+25</f>
        <v>24220</v>
      </c>
      <c r="AW13" s="198">
        <f>'РБ ВВ 10(2025)| FIT18'!AW34+25</f>
        <v>23437</v>
      </c>
      <c r="AX13" s="198">
        <f>'РБ ВВ 10(2025)| FIT18'!AX34+25</f>
        <v>25003</v>
      </c>
      <c r="AY13" s="198">
        <f>'РБ ВВ 10(2025)| FIT18'!AY34+25</f>
        <v>28135</v>
      </c>
      <c r="AZ13" s="198">
        <f>'РБ ВВ 10(2025)| FIT18'!AZ34+25</f>
        <v>26569</v>
      </c>
      <c r="BA13" s="198">
        <f>'РБ ВВ 10(2025)| FIT18'!BA34+25</f>
        <v>23437</v>
      </c>
      <c r="BB13" s="198">
        <f>'РБ ВВ 10(2025)| FIT18'!BB34+25</f>
        <v>22263</v>
      </c>
      <c r="BC13" s="198">
        <f>'РБ ВВ 10(2025)| FIT18'!BC34+25</f>
        <v>21088</v>
      </c>
      <c r="BD13" s="198">
        <f>'РБ ВВ 10(2025)| FIT18'!BD34+25</f>
        <v>22263</v>
      </c>
      <c r="BE13" s="198">
        <f>'РБ ВВ 10(2025)| FIT18'!BE34+25</f>
        <v>18348</v>
      </c>
      <c r="BF13" s="198">
        <f>'РБ ВВ 10(2025)| FIT18'!BF34+25</f>
        <v>17173</v>
      </c>
    </row>
    <row r="14" spans="1:58" s="50" customFormat="1" x14ac:dyDescent="0.2">
      <c r="A14" s="42" t="s">
        <v>85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row>
    <row r="15" spans="1:58" s="50" customFormat="1" x14ac:dyDescent="0.2">
      <c r="A15" s="88">
        <f>A6</f>
        <v>1</v>
      </c>
      <c r="B15" s="198">
        <f>'РБ ВВ 10(2025)| FIT18'!B36+25</f>
        <v>15216</v>
      </c>
      <c r="C15" s="198">
        <f>'РБ ВВ 10(2025)| FIT18'!C36+25</f>
        <v>12240</v>
      </c>
      <c r="D15" s="198">
        <f>'РБ ВВ 10(2025)| FIT18'!D36+25</f>
        <v>16155</v>
      </c>
      <c r="E15" s="198">
        <f>'РБ ВВ 10(2025)| FIT18'!E36+25</f>
        <v>13336</v>
      </c>
      <c r="F15" s="198">
        <f>'РБ ВВ 10(2025)| FIT18'!F36+25</f>
        <v>16155</v>
      </c>
      <c r="G15" s="198">
        <f>'РБ ВВ 10(2025)| FIT18'!G36+25</f>
        <v>16938</v>
      </c>
      <c r="H15" s="198">
        <f>'РБ ВВ 10(2025)| FIT18'!H36+25</f>
        <v>12240</v>
      </c>
      <c r="I15" s="198">
        <f>'РБ ВВ 10(2025)| FIT18'!I36+25</f>
        <v>11927</v>
      </c>
      <c r="J15" s="198">
        <f>'РБ ВВ 10(2025)| FIT18'!J36+25</f>
        <v>13023</v>
      </c>
      <c r="K15" s="198">
        <f>'РБ ВВ 10(2025)| FIT18'!K36+25</f>
        <v>11927</v>
      </c>
      <c r="L15" s="198">
        <f>'РБ ВВ 10(2025)| FIT18'!L36+25</f>
        <v>11927</v>
      </c>
      <c r="M15" s="198">
        <f>'РБ ВВ 10(2025)| FIT18'!M36+25</f>
        <v>10987</v>
      </c>
      <c r="N15" s="198">
        <f>'РБ ВВ 10(2025)| FIT18'!N36+25</f>
        <v>10987</v>
      </c>
      <c r="O15" s="198">
        <f>'РБ ВВ 10(2025)| FIT18'!O36+25</f>
        <v>10987</v>
      </c>
      <c r="P15" s="198">
        <f>'РБ ВВ 10(2025)| FIT18'!P36+25</f>
        <v>10987</v>
      </c>
      <c r="Q15" s="198">
        <f>'РБ ВВ 10(2025)| FIT18'!Q36+25</f>
        <v>12475</v>
      </c>
      <c r="R15" s="198">
        <f>'РБ ВВ 10(2025)| FIT18'!R36+25</f>
        <v>11927</v>
      </c>
      <c r="S15" s="198">
        <f>'РБ ВВ 10(2025)| FIT18'!S36+25</f>
        <v>11927</v>
      </c>
      <c r="T15" s="198">
        <f>'РБ ВВ 10(2025)| FIT18'!T36+25</f>
        <v>12475</v>
      </c>
      <c r="U15" s="198">
        <f>'РБ ВВ 10(2025)| FIT18'!U36+25</f>
        <v>10439</v>
      </c>
      <c r="V15" s="198">
        <f>'РБ ВВ 10(2025)| FIT18'!V36+25</f>
        <v>9891</v>
      </c>
      <c r="W15" s="198">
        <f>'РБ ВВ 10(2025)| FIT18'!W36+25</f>
        <v>10439</v>
      </c>
      <c r="X15" s="198">
        <f>'РБ ВВ 10(2025)| FIT18'!X36+25</f>
        <v>9891</v>
      </c>
      <c r="Y15" s="198">
        <f>'РБ ВВ 10(2025)| FIT18'!Y36+25</f>
        <v>10439</v>
      </c>
      <c r="Z15" s="198">
        <f>'РБ ВВ 10(2025)| FIT18'!Z36+25</f>
        <v>9891</v>
      </c>
      <c r="AA15" s="198">
        <f>'РБ ВВ 10(2025)| FIT18'!AA36+25</f>
        <v>10439</v>
      </c>
      <c r="AB15" s="198">
        <f>'РБ ВВ 10(2025)| FIT18'!AB36+25</f>
        <v>9891</v>
      </c>
      <c r="AC15" s="198">
        <f>'РБ ВВ 10(2025)| FIT18'!AC36+25</f>
        <v>10439</v>
      </c>
      <c r="AD15" s="198">
        <f>'РБ ВВ 10(2025)| FIT18'!AD36+25</f>
        <v>9891</v>
      </c>
      <c r="AE15" s="198">
        <f>'РБ ВВ 10(2025)| FIT18'!AE36+25</f>
        <v>10439</v>
      </c>
      <c r="AF15" s="198">
        <f>'РБ ВВ 10(2025)| FIT18'!AF36+25</f>
        <v>11144</v>
      </c>
      <c r="AG15" s="198">
        <f>'РБ ВВ 10(2025)| FIT18'!AG36+25</f>
        <v>10439</v>
      </c>
      <c r="AH15" s="198">
        <f>'РБ ВВ 10(2025)| FIT18'!AH36+25</f>
        <v>11536</v>
      </c>
      <c r="AI15" s="198">
        <f>'РБ ВВ 10(2025)| FIT18'!AI36+25</f>
        <v>12788</v>
      </c>
      <c r="AJ15" s="198">
        <f>'РБ ВВ 10(2025)| FIT18'!AJ36+25</f>
        <v>11536</v>
      </c>
      <c r="AK15" s="198">
        <f>'РБ ВВ 10(2025)| FIT18'!AK36+25</f>
        <v>16547</v>
      </c>
      <c r="AL15" s="198">
        <f>'РБ ВВ 10(2025)| FIT18'!AL36+25</f>
        <v>23711</v>
      </c>
      <c r="AM15" s="198">
        <f>'РБ ВВ 10(2025)| FIT18'!AM36+25</f>
        <v>25669</v>
      </c>
      <c r="AN15" s="198">
        <f>'РБ ВВ 10(2025)| FIT18'!AN36+25</f>
        <v>33107</v>
      </c>
      <c r="AO15" s="198">
        <f>'РБ ВВ 10(2025)| FIT18'!AO36+25</f>
        <v>33107</v>
      </c>
      <c r="AP15" s="198">
        <f>'РБ ВВ 10(2025)| FIT18'!AP36+25</f>
        <v>35848</v>
      </c>
      <c r="AQ15" s="198">
        <f>'РБ ВВ 10(2025)| FIT18'!AQ36+25</f>
        <v>27626</v>
      </c>
      <c r="AR15" s="198">
        <f>'РБ ВВ 10(2025)| FIT18'!AR36+25</f>
        <v>25669</v>
      </c>
      <c r="AS15" s="198">
        <f>'РБ ВВ 10(2025)| FIT18'!AS36+25</f>
        <v>20736</v>
      </c>
      <c r="AT15" s="198">
        <f>'РБ ВВ 10(2025)| FIT18'!AT36+25</f>
        <v>19170</v>
      </c>
      <c r="AU15" s="198">
        <f>'РБ ВВ 10(2025)| FIT18'!AU36+25</f>
        <v>22302</v>
      </c>
      <c r="AV15" s="198">
        <f>'РБ ВВ 10(2025)| FIT18'!AV36+25</f>
        <v>23868</v>
      </c>
      <c r="AW15" s="198">
        <f>'РБ ВВ 10(2025)| FIT18'!AW36+25</f>
        <v>23241</v>
      </c>
      <c r="AX15" s="198">
        <f>'РБ ВВ 10(2025)| FIT18'!AX36+25</f>
        <v>24807</v>
      </c>
      <c r="AY15" s="198">
        <f>'РБ ВВ 10(2025)| FIT18'!AY36+25</f>
        <v>27939</v>
      </c>
      <c r="AZ15" s="198">
        <f>'РБ ВВ 10(2025)| FIT18'!AZ36+25</f>
        <v>26373</v>
      </c>
      <c r="BA15" s="198">
        <f>'РБ ВВ 10(2025)| FIT18'!BA36+25</f>
        <v>23241</v>
      </c>
      <c r="BB15" s="198">
        <f>'РБ ВВ 10(2025)| FIT18'!BB36+25</f>
        <v>22067</v>
      </c>
      <c r="BC15" s="198">
        <f>'РБ ВВ 10(2025)| FIT18'!BC36+25</f>
        <v>20892</v>
      </c>
      <c r="BD15" s="198">
        <f>'РБ ВВ 10(2025)| FIT18'!BD36+25</f>
        <v>22067</v>
      </c>
      <c r="BE15" s="198">
        <f>'РБ ВВ 10(2025)| FIT18'!BE36+25</f>
        <v>17995</v>
      </c>
      <c r="BF15" s="198">
        <f>'РБ ВВ 10(2025)| FIT18'!BF36+25</f>
        <v>16821</v>
      </c>
    </row>
    <row r="16" spans="1:58" s="50" customFormat="1" x14ac:dyDescent="0.2">
      <c r="A16" s="88">
        <f>A7</f>
        <v>2</v>
      </c>
      <c r="B16" s="198">
        <f>'РБ ВВ 10(2025)| FIT18'!B37+25</f>
        <v>16547</v>
      </c>
      <c r="C16" s="198">
        <f>'РБ ВВ 10(2025)| FIT18'!C37+25</f>
        <v>13571</v>
      </c>
      <c r="D16" s="198">
        <f>'РБ ВВ 10(2025)| FIT18'!D37+25</f>
        <v>17486</v>
      </c>
      <c r="E16" s="198">
        <f>'РБ ВВ 10(2025)| FIT18'!E37+25</f>
        <v>14668</v>
      </c>
      <c r="F16" s="198">
        <f>'РБ ВВ 10(2025)| FIT18'!F37+25</f>
        <v>17486</v>
      </c>
      <c r="G16" s="198">
        <f>'РБ ВВ 10(2025)| FIT18'!G37+25</f>
        <v>18269</v>
      </c>
      <c r="H16" s="198">
        <f>'РБ ВВ 10(2025)| FIT18'!H37+25</f>
        <v>13571</v>
      </c>
      <c r="I16" s="198">
        <f>'РБ ВВ 10(2025)| FIT18'!I37+25</f>
        <v>13258</v>
      </c>
      <c r="J16" s="198">
        <f>'РБ ВВ 10(2025)| FIT18'!J37+25</f>
        <v>14354</v>
      </c>
      <c r="K16" s="198">
        <f>'РБ ВВ 10(2025)| FIT18'!K37+25</f>
        <v>13258</v>
      </c>
      <c r="L16" s="198">
        <f>'РБ ВВ 10(2025)| FIT18'!L37+25</f>
        <v>13258</v>
      </c>
      <c r="M16" s="198">
        <f>'РБ ВВ 10(2025)| FIT18'!M37+25</f>
        <v>12319</v>
      </c>
      <c r="N16" s="198">
        <f>'РБ ВВ 10(2025)| FIT18'!N37+25</f>
        <v>12319</v>
      </c>
      <c r="O16" s="198">
        <f>'РБ ВВ 10(2025)| FIT18'!O37+25</f>
        <v>12319</v>
      </c>
      <c r="P16" s="198">
        <f>'РБ ВВ 10(2025)| FIT18'!P37+25</f>
        <v>12319</v>
      </c>
      <c r="Q16" s="198">
        <f>'РБ ВВ 10(2025)| FIT18'!Q37+25</f>
        <v>13806</v>
      </c>
      <c r="R16" s="198">
        <f>'РБ ВВ 10(2025)| FIT18'!R37+25</f>
        <v>13258</v>
      </c>
      <c r="S16" s="198">
        <f>'РБ ВВ 10(2025)| FIT18'!S37+25</f>
        <v>13258</v>
      </c>
      <c r="T16" s="198">
        <f>'РБ ВВ 10(2025)| FIT18'!T37+25</f>
        <v>13806</v>
      </c>
      <c r="U16" s="198">
        <f>'РБ ВВ 10(2025)| FIT18'!U37+25</f>
        <v>11770</v>
      </c>
      <c r="V16" s="198">
        <f>'РБ ВВ 10(2025)| FIT18'!V37+25</f>
        <v>11222</v>
      </c>
      <c r="W16" s="198">
        <f>'РБ ВВ 10(2025)| FIT18'!W37+25</f>
        <v>11770</v>
      </c>
      <c r="X16" s="198">
        <f>'РБ ВВ 10(2025)| FIT18'!X37+25</f>
        <v>11222</v>
      </c>
      <c r="Y16" s="198">
        <f>'РБ ВВ 10(2025)| FIT18'!Y37+25</f>
        <v>11770</v>
      </c>
      <c r="Z16" s="198">
        <f>'РБ ВВ 10(2025)| FIT18'!Z37+25</f>
        <v>11222</v>
      </c>
      <c r="AA16" s="198">
        <f>'РБ ВВ 10(2025)| FIT18'!AA37+25</f>
        <v>11770</v>
      </c>
      <c r="AB16" s="198">
        <f>'РБ ВВ 10(2025)| FIT18'!AB37+25</f>
        <v>11222</v>
      </c>
      <c r="AC16" s="198">
        <f>'РБ ВВ 10(2025)| FIT18'!AC37+25</f>
        <v>11770</v>
      </c>
      <c r="AD16" s="198">
        <f>'РБ ВВ 10(2025)| FIT18'!AD37+25</f>
        <v>11222</v>
      </c>
      <c r="AE16" s="198">
        <f>'РБ ВВ 10(2025)| FIT18'!AE37+25</f>
        <v>11770</v>
      </c>
      <c r="AF16" s="198">
        <f>'РБ ВВ 10(2025)| FIT18'!AF37+25</f>
        <v>12475</v>
      </c>
      <c r="AG16" s="198">
        <f>'РБ ВВ 10(2025)| FIT18'!AG37+25</f>
        <v>11770</v>
      </c>
      <c r="AH16" s="198">
        <f>'РБ ВВ 10(2025)| FIT18'!AH37+25</f>
        <v>12867</v>
      </c>
      <c r="AI16" s="198">
        <f>'РБ ВВ 10(2025)| FIT18'!AI37+25</f>
        <v>14119</v>
      </c>
      <c r="AJ16" s="198">
        <f>'РБ ВВ 10(2025)| FIT18'!AJ37+25</f>
        <v>12867</v>
      </c>
      <c r="AK16" s="198">
        <f>'РБ ВВ 10(2025)| FIT18'!AK37+25</f>
        <v>17878</v>
      </c>
      <c r="AL16" s="198">
        <f>'РБ ВВ 10(2025)| FIT18'!AL37+25</f>
        <v>25473</v>
      </c>
      <c r="AM16" s="198">
        <f>'РБ ВВ 10(2025)| FIT18'!AM37+25</f>
        <v>27430</v>
      </c>
      <c r="AN16" s="198">
        <f>'РБ ВВ 10(2025)| FIT18'!AN37+25</f>
        <v>34869</v>
      </c>
      <c r="AO16" s="198">
        <f>'РБ ВВ 10(2025)| FIT18'!AO37+25</f>
        <v>34869</v>
      </c>
      <c r="AP16" s="198">
        <f>'РБ ВВ 10(2025)| FIT18'!AP37+25</f>
        <v>37609</v>
      </c>
      <c r="AQ16" s="198">
        <f>'РБ ВВ 10(2025)| FIT18'!AQ37+25</f>
        <v>29388</v>
      </c>
      <c r="AR16" s="198">
        <f>'РБ ВВ 10(2025)| FIT18'!AR37+25</f>
        <v>27430</v>
      </c>
      <c r="AS16" s="198">
        <f>'РБ ВВ 10(2025)| FIT18'!AS37+25</f>
        <v>22263</v>
      </c>
      <c r="AT16" s="198">
        <f>'РБ ВВ 10(2025)| FIT18'!AT37+25</f>
        <v>20697</v>
      </c>
      <c r="AU16" s="198">
        <f>'РБ ВВ 10(2025)| FIT18'!AU37+25</f>
        <v>23829</v>
      </c>
      <c r="AV16" s="198">
        <f>'РБ ВВ 10(2025)| FIT18'!AV37+25</f>
        <v>25395</v>
      </c>
      <c r="AW16" s="198">
        <f>'РБ ВВ 10(2025)| FIT18'!AW37+25</f>
        <v>24768</v>
      </c>
      <c r="AX16" s="198">
        <f>'РБ ВВ 10(2025)| FIT18'!AX37+25</f>
        <v>26334</v>
      </c>
      <c r="AY16" s="198">
        <f>'РБ ВВ 10(2025)| FIT18'!AY37+25</f>
        <v>29466</v>
      </c>
      <c r="AZ16" s="198">
        <f>'РБ ВВ 10(2025)| FIT18'!AZ37+25</f>
        <v>27900</v>
      </c>
      <c r="BA16" s="198">
        <f>'РБ ВВ 10(2025)| FIT18'!BA37+25</f>
        <v>24768</v>
      </c>
      <c r="BB16" s="198">
        <f>'РБ ВВ 10(2025)| FIT18'!BB37+25</f>
        <v>23594</v>
      </c>
      <c r="BC16" s="198">
        <f>'РБ ВВ 10(2025)| FIT18'!BC37+25</f>
        <v>22419</v>
      </c>
      <c r="BD16" s="198">
        <f>'РБ ВВ 10(2025)| FIT18'!BD37+25</f>
        <v>23594</v>
      </c>
      <c r="BE16" s="198">
        <f>'РБ ВВ 10(2025)| FIT18'!BE37+25</f>
        <v>19522</v>
      </c>
      <c r="BF16" s="198">
        <f>'РБ ВВ 10(2025)| FIT18'!BF37+25</f>
        <v>18348</v>
      </c>
    </row>
    <row r="17" spans="1:58" s="50" customFormat="1" x14ac:dyDescent="0.2">
      <c r="A17" s="42" t="s">
        <v>86</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row>
    <row r="18" spans="1:58" s="50" customFormat="1" x14ac:dyDescent="0.2">
      <c r="A18" s="88">
        <f>A6</f>
        <v>1</v>
      </c>
      <c r="B18" s="198">
        <f>'РБ ВВ 10(2025)| FIT18'!B39+25</f>
        <v>31111</v>
      </c>
      <c r="C18" s="198">
        <f>'РБ ВВ 10(2025)| FIT18'!C39+25</f>
        <v>28135</v>
      </c>
      <c r="D18" s="198">
        <f>'РБ ВВ 10(2025)| FIT18'!D39+25</f>
        <v>32050</v>
      </c>
      <c r="E18" s="198">
        <f>'РБ ВВ 10(2025)| FIT18'!E39+25</f>
        <v>29231</v>
      </c>
      <c r="F18" s="198">
        <f>'РБ ВВ 10(2025)| FIT18'!F39+25</f>
        <v>32050</v>
      </c>
      <c r="G18" s="198">
        <f>'РБ ВВ 10(2025)| FIT18'!G39+25</f>
        <v>32833</v>
      </c>
      <c r="H18" s="198">
        <f>'РБ ВВ 10(2025)| FIT18'!H39+25</f>
        <v>28135</v>
      </c>
      <c r="I18" s="198">
        <f>'РБ ВВ 10(2025)| FIT18'!I39+25</f>
        <v>24690</v>
      </c>
      <c r="J18" s="198">
        <f>'РБ ВВ 10(2025)| FIT18'!J39+25</f>
        <v>25786</v>
      </c>
      <c r="K18" s="198">
        <f>'РБ ВВ 10(2025)| FIT18'!K39+25</f>
        <v>24690</v>
      </c>
      <c r="L18" s="198">
        <f>'РБ ВВ 10(2025)| FIT18'!L39+25</f>
        <v>24690</v>
      </c>
      <c r="M18" s="198">
        <f>'РБ ВВ 10(2025)| FIT18'!M39+25</f>
        <v>23750</v>
      </c>
      <c r="N18" s="198">
        <f>'РБ ВВ 10(2025)| FIT18'!N39+25</f>
        <v>23750</v>
      </c>
      <c r="O18" s="198">
        <f>'РБ ВВ 10(2025)| FIT18'!O39+25</f>
        <v>23750</v>
      </c>
      <c r="P18" s="198">
        <f>'РБ ВВ 10(2025)| FIT18'!P39+25</f>
        <v>23750</v>
      </c>
      <c r="Q18" s="198">
        <f>'РБ ВВ 10(2025)| FIT18'!Q39+25</f>
        <v>25238</v>
      </c>
      <c r="R18" s="198">
        <f>'РБ ВВ 10(2025)| FIT18'!R39+25</f>
        <v>24690</v>
      </c>
      <c r="S18" s="198">
        <f>'РБ ВВ 10(2025)| FIT18'!S39+25</f>
        <v>24690</v>
      </c>
      <c r="T18" s="198">
        <f>'РБ ВВ 10(2025)| FIT18'!T39+25</f>
        <v>25238</v>
      </c>
      <c r="U18" s="198">
        <f>'РБ ВВ 10(2025)| FIT18'!U39+25</f>
        <v>23202</v>
      </c>
      <c r="V18" s="198">
        <f>'РБ ВВ 10(2025)| FIT18'!V39+25</f>
        <v>22654</v>
      </c>
      <c r="W18" s="198">
        <f>'РБ ВВ 10(2025)| FIT18'!W39+25</f>
        <v>23202</v>
      </c>
      <c r="X18" s="198">
        <f>'РБ ВВ 10(2025)| FIT18'!X39+25</f>
        <v>22654</v>
      </c>
      <c r="Y18" s="198">
        <f>'РБ ВВ 10(2025)| FIT18'!Y39+25</f>
        <v>23202</v>
      </c>
      <c r="Z18" s="198">
        <f>'РБ ВВ 10(2025)| FIT18'!Z39+25</f>
        <v>22654</v>
      </c>
      <c r="AA18" s="198">
        <f>'РБ ВВ 10(2025)| FIT18'!AA39+25</f>
        <v>23202</v>
      </c>
      <c r="AB18" s="198">
        <f>'РБ ВВ 10(2025)| FIT18'!AB39+25</f>
        <v>22654</v>
      </c>
      <c r="AC18" s="198">
        <f>'РБ ВВ 10(2025)| FIT18'!AC39+25</f>
        <v>23202</v>
      </c>
      <c r="AD18" s="198">
        <f>'РБ ВВ 10(2025)| FIT18'!AD39+25</f>
        <v>22654</v>
      </c>
      <c r="AE18" s="198">
        <f>'РБ ВВ 10(2025)| FIT18'!AE39+25</f>
        <v>27117</v>
      </c>
      <c r="AF18" s="198">
        <f>'РБ ВВ 10(2025)| FIT18'!AF39+25</f>
        <v>27822</v>
      </c>
      <c r="AG18" s="198">
        <f>'РБ ВВ 10(2025)| FIT18'!AG39+25</f>
        <v>27117</v>
      </c>
      <c r="AH18" s="198">
        <f>'РБ ВВ 10(2025)| FIT18'!AH39+25</f>
        <v>28213</v>
      </c>
      <c r="AI18" s="198">
        <f>'РБ ВВ 10(2025)| FIT18'!AI39+25</f>
        <v>29466</v>
      </c>
      <c r="AJ18" s="198">
        <f>'РБ ВВ 10(2025)| FIT18'!AJ39+25</f>
        <v>28213</v>
      </c>
      <c r="AK18" s="198">
        <f>'РБ ВВ 10(2025)| FIT18'!AK39+25</f>
        <v>33225</v>
      </c>
      <c r="AL18" s="198">
        <f>'РБ ВВ 10(2025)| FIT18'!AL39+25</f>
        <v>39371</v>
      </c>
      <c r="AM18" s="198">
        <f>'РБ ВВ 10(2025)| FIT18'!AM39+25</f>
        <v>41329</v>
      </c>
      <c r="AN18" s="198">
        <f>'РБ ВВ 10(2025)| FIT18'!AN39+25</f>
        <v>48767</v>
      </c>
      <c r="AO18" s="198">
        <f>'РБ ВВ 10(2025)| FIT18'!AO39+25</f>
        <v>48767</v>
      </c>
      <c r="AP18" s="198">
        <f>'РБ ВВ 10(2025)| FIT18'!AP39+25</f>
        <v>51508</v>
      </c>
      <c r="AQ18" s="198">
        <f>'РБ ВВ 10(2025)| FIT18'!AQ39+25</f>
        <v>43286</v>
      </c>
      <c r="AR18" s="198">
        <f>'РБ ВВ 10(2025)| FIT18'!AR39+25</f>
        <v>41329</v>
      </c>
      <c r="AS18" s="198">
        <f>'РБ ВВ 10(2025)| FIT18'!AS39+25</f>
        <v>32872</v>
      </c>
      <c r="AT18" s="198">
        <f>'РБ ВВ 10(2025)| FIT18'!AT39+25</f>
        <v>31306</v>
      </c>
      <c r="AU18" s="198">
        <f>'РБ ВВ 10(2025)| FIT18'!AU39+25</f>
        <v>34438</v>
      </c>
      <c r="AV18" s="198">
        <f>'РБ ВВ 10(2025)| FIT18'!AV39+25</f>
        <v>36004</v>
      </c>
      <c r="AW18" s="198">
        <f>'РБ ВВ 10(2025)| FIT18'!AW39+25</f>
        <v>39136</v>
      </c>
      <c r="AX18" s="198">
        <f>'РБ ВВ 10(2025)| FIT18'!AX39+25</f>
        <v>40702</v>
      </c>
      <c r="AY18" s="198">
        <f>'РБ ВВ 10(2025)| FIT18'!AY39+25</f>
        <v>43834</v>
      </c>
      <c r="AZ18" s="198">
        <f>'РБ ВВ 10(2025)| FIT18'!AZ39+25</f>
        <v>42268</v>
      </c>
      <c r="BA18" s="198">
        <f>'РБ ВВ 10(2025)| FIT18'!BA39+25</f>
        <v>39136</v>
      </c>
      <c r="BB18" s="198">
        <f>'РБ ВВ 10(2025)| FIT18'!BB39+25</f>
        <v>37962</v>
      </c>
      <c r="BC18" s="198">
        <f>'РБ ВВ 10(2025)| FIT18'!BC39+25</f>
        <v>36787</v>
      </c>
      <c r="BD18" s="198">
        <f>'РБ ВВ 10(2025)| FIT18'!BD39+25</f>
        <v>37962</v>
      </c>
      <c r="BE18" s="198">
        <f>'РБ ВВ 10(2025)| FIT18'!BE39+25</f>
        <v>30132</v>
      </c>
      <c r="BF18" s="198">
        <f>'РБ ВВ 10(2025)| FIT18'!BF39+25</f>
        <v>28957</v>
      </c>
    </row>
    <row r="19" spans="1:58" s="50" customFormat="1" x14ac:dyDescent="0.2">
      <c r="A19" s="88">
        <f>A7</f>
        <v>2</v>
      </c>
      <c r="B19" s="198">
        <f>'РБ ВВ 10(2025)| FIT18'!B40+25</f>
        <v>32442</v>
      </c>
      <c r="C19" s="198">
        <f>'РБ ВВ 10(2025)| FIT18'!C40+25</f>
        <v>29466</v>
      </c>
      <c r="D19" s="198">
        <f>'РБ ВВ 10(2025)| FIT18'!D40+25</f>
        <v>33381</v>
      </c>
      <c r="E19" s="198">
        <f>'РБ ВВ 10(2025)| FIT18'!E40+25</f>
        <v>30562</v>
      </c>
      <c r="F19" s="198">
        <f>'РБ ВВ 10(2025)| FIT18'!F40+25</f>
        <v>33381</v>
      </c>
      <c r="G19" s="198">
        <f>'РБ ВВ 10(2025)| FIT18'!G40+25</f>
        <v>34164</v>
      </c>
      <c r="H19" s="198">
        <f>'РБ ВВ 10(2025)| FIT18'!H40+25</f>
        <v>29466</v>
      </c>
      <c r="I19" s="198">
        <f>'РБ ВВ 10(2025)| FIT18'!I40+25</f>
        <v>26021</v>
      </c>
      <c r="J19" s="198">
        <f>'РБ ВВ 10(2025)| FIT18'!J40+25</f>
        <v>27117</v>
      </c>
      <c r="K19" s="198">
        <f>'РБ ВВ 10(2025)| FIT18'!K40+25</f>
        <v>26021</v>
      </c>
      <c r="L19" s="198">
        <f>'РБ ВВ 10(2025)| FIT18'!L40+25</f>
        <v>26021</v>
      </c>
      <c r="M19" s="198">
        <f>'РБ ВВ 10(2025)| FIT18'!M40+25</f>
        <v>25081</v>
      </c>
      <c r="N19" s="198">
        <f>'РБ ВВ 10(2025)| FIT18'!N40+25</f>
        <v>25081</v>
      </c>
      <c r="O19" s="198">
        <f>'РБ ВВ 10(2025)| FIT18'!O40+25</f>
        <v>25081</v>
      </c>
      <c r="P19" s="198">
        <f>'РБ ВВ 10(2025)| FIT18'!P40+25</f>
        <v>25081</v>
      </c>
      <c r="Q19" s="198">
        <f>'РБ ВВ 10(2025)| FIT18'!Q40+25</f>
        <v>26569</v>
      </c>
      <c r="R19" s="198">
        <f>'РБ ВВ 10(2025)| FIT18'!R40+25</f>
        <v>26021</v>
      </c>
      <c r="S19" s="198">
        <f>'РБ ВВ 10(2025)| FIT18'!S40+25</f>
        <v>26021</v>
      </c>
      <c r="T19" s="198">
        <f>'РБ ВВ 10(2025)| FIT18'!T40+25</f>
        <v>26569</v>
      </c>
      <c r="U19" s="198">
        <f>'РБ ВВ 10(2025)| FIT18'!U40+25</f>
        <v>24533</v>
      </c>
      <c r="V19" s="198">
        <f>'РБ ВВ 10(2025)| FIT18'!V40+25</f>
        <v>23985</v>
      </c>
      <c r="W19" s="198">
        <f>'РБ ВВ 10(2025)| FIT18'!W40+25</f>
        <v>24533</v>
      </c>
      <c r="X19" s="198">
        <f>'РБ ВВ 10(2025)| FIT18'!X40+25</f>
        <v>23985</v>
      </c>
      <c r="Y19" s="198">
        <f>'РБ ВВ 10(2025)| FIT18'!Y40+25</f>
        <v>24533</v>
      </c>
      <c r="Z19" s="198">
        <f>'РБ ВВ 10(2025)| FIT18'!Z40+25</f>
        <v>23985</v>
      </c>
      <c r="AA19" s="198">
        <f>'РБ ВВ 10(2025)| FIT18'!AA40+25</f>
        <v>24533</v>
      </c>
      <c r="AB19" s="198">
        <f>'РБ ВВ 10(2025)| FIT18'!AB40+25</f>
        <v>23985</v>
      </c>
      <c r="AC19" s="198">
        <f>'РБ ВВ 10(2025)| FIT18'!AC40+25</f>
        <v>24533</v>
      </c>
      <c r="AD19" s="198">
        <f>'РБ ВВ 10(2025)| FIT18'!AD40+25</f>
        <v>23985</v>
      </c>
      <c r="AE19" s="198">
        <f>'РБ ВВ 10(2025)| FIT18'!AE40+25</f>
        <v>28448</v>
      </c>
      <c r="AF19" s="198">
        <f>'РБ ВВ 10(2025)| FIT18'!AF40+25</f>
        <v>29153</v>
      </c>
      <c r="AG19" s="198">
        <f>'РБ ВВ 10(2025)| FIT18'!AG40+25</f>
        <v>28448</v>
      </c>
      <c r="AH19" s="198">
        <f>'РБ ВВ 10(2025)| FIT18'!AH40+25</f>
        <v>29545</v>
      </c>
      <c r="AI19" s="198">
        <f>'РБ ВВ 10(2025)| FIT18'!AI40+25</f>
        <v>30797</v>
      </c>
      <c r="AJ19" s="198">
        <f>'РБ ВВ 10(2025)| FIT18'!AJ40+25</f>
        <v>29545</v>
      </c>
      <c r="AK19" s="198">
        <f>'РБ ВВ 10(2025)| FIT18'!AK40+25</f>
        <v>34556</v>
      </c>
      <c r="AL19" s="198">
        <f>'РБ ВВ 10(2025)| FIT18'!AL40+25</f>
        <v>41133</v>
      </c>
      <c r="AM19" s="198">
        <f>'РБ ВВ 10(2025)| FIT18'!AM40+25</f>
        <v>43090</v>
      </c>
      <c r="AN19" s="198">
        <f>'РБ ВВ 10(2025)| FIT18'!AN40+25</f>
        <v>50529</v>
      </c>
      <c r="AO19" s="198">
        <f>'РБ ВВ 10(2025)| FIT18'!AO40+25</f>
        <v>50529</v>
      </c>
      <c r="AP19" s="198">
        <f>'РБ ВВ 10(2025)| FIT18'!AP40+25</f>
        <v>53269</v>
      </c>
      <c r="AQ19" s="198">
        <f>'РБ ВВ 10(2025)| FIT18'!AQ40+25</f>
        <v>45048</v>
      </c>
      <c r="AR19" s="198">
        <f>'РБ ВВ 10(2025)| FIT18'!AR40+25</f>
        <v>43090</v>
      </c>
      <c r="AS19" s="198">
        <f>'РБ ВВ 10(2025)| FIT18'!AS40+25</f>
        <v>34399</v>
      </c>
      <c r="AT19" s="198">
        <f>'РБ ВВ 10(2025)| FIT18'!AT40+25</f>
        <v>32833</v>
      </c>
      <c r="AU19" s="198">
        <f>'РБ ВВ 10(2025)| FIT18'!AU40+25</f>
        <v>35965</v>
      </c>
      <c r="AV19" s="198">
        <f>'РБ ВВ 10(2025)| FIT18'!AV40+25</f>
        <v>37531</v>
      </c>
      <c r="AW19" s="198">
        <f>'РБ ВВ 10(2025)| FIT18'!AW40+25</f>
        <v>40663</v>
      </c>
      <c r="AX19" s="198">
        <f>'РБ ВВ 10(2025)| FIT18'!AX40+25</f>
        <v>42229</v>
      </c>
      <c r="AY19" s="198">
        <f>'РБ ВВ 10(2025)| FIT18'!AY40+25</f>
        <v>45361</v>
      </c>
      <c r="AZ19" s="198">
        <f>'РБ ВВ 10(2025)| FIT18'!AZ40+25</f>
        <v>43795</v>
      </c>
      <c r="BA19" s="198">
        <f>'РБ ВВ 10(2025)| FIT18'!BA40+25</f>
        <v>40663</v>
      </c>
      <c r="BB19" s="198">
        <f>'РБ ВВ 10(2025)| FIT18'!BB40+25</f>
        <v>39489</v>
      </c>
      <c r="BC19" s="198">
        <f>'РБ ВВ 10(2025)| FIT18'!BC40+25</f>
        <v>38314</v>
      </c>
      <c r="BD19" s="198">
        <f>'РБ ВВ 10(2025)| FIT18'!BD40+25</f>
        <v>39489</v>
      </c>
      <c r="BE19" s="198">
        <f>'РБ ВВ 10(2025)| FIT18'!BE40+25</f>
        <v>31659</v>
      </c>
      <c r="BF19" s="198">
        <f>'РБ ВВ 10(2025)| FIT18'!BF40+25</f>
        <v>30484</v>
      </c>
    </row>
    <row r="20" spans="1:58" s="50" customFormat="1" x14ac:dyDescent="0.2">
      <c r="A20" s="42" t="s">
        <v>87</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row>
    <row r="21" spans="1:58" s="50" customFormat="1" x14ac:dyDescent="0.2">
      <c r="A21" s="88" t="s">
        <v>88</v>
      </c>
      <c r="B21" s="198">
        <f>'РБ ВВ 10(2025)| FIT18'!B42+25</f>
        <v>48102</v>
      </c>
      <c r="C21" s="198">
        <f>'РБ ВВ 10(2025)| FIT18'!C42+25</f>
        <v>45126</v>
      </c>
      <c r="D21" s="198">
        <f>'РБ ВВ 10(2025)| FIT18'!D42+25</f>
        <v>49041</v>
      </c>
      <c r="E21" s="198">
        <f>'РБ ВВ 10(2025)| FIT18'!E42+25</f>
        <v>46222</v>
      </c>
      <c r="F21" s="198">
        <f>'РБ ВВ 10(2025)| FIT18'!F42+25</f>
        <v>49041</v>
      </c>
      <c r="G21" s="198">
        <f>'РБ ВВ 10(2025)| FIT18'!G42+25</f>
        <v>49824</v>
      </c>
      <c r="H21" s="198">
        <f>'РБ ВВ 10(2025)| FIT18'!H42+25</f>
        <v>45126</v>
      </c>
      <c r="I21" s="198">
        <f>'РБ ВВ 10(2025)| FIT18'!I42+25</f>
        <v>45596</v>
      </c>
      <c r="J21" s="198">
        <f>'РБ ВВ 10(2025)| FIT18'!J42+25</f>
        <v>46692</v>
      </c>
      <c r="K21" s="198">
        <f>'РБ ВВ 10(2025)| FIT18'!K42+25</f>
        <v>45596</v>
      </c>
      <c r="L21" s="198">
        <f>'РБ ВВ 10(2025)| FIT18'!L42+25</f>
        <v>45596</v>
      </c>
      <c r="M21" s="198">
        <f>'РБ ВВ 10(2025)| FIT18'!M42+25</f>
        <v>44656</v>
      </c>
      <c r="N21" s="198">
        <f>'РБ ВВ 10(2025)| FIT18'!N42+25</f>
        <v>44656</v>
      </c>
      <c r="O21" s="198">
        <f>'РБ ВВ 10(2025)| FIT18'!O42+25</f>
        <v>44656</v>
      </c>
      <c r="P21" s="198">
        <f>'РБ ВВ 10(2025)| FIT18'!P42+25</f>
        <v>44656</v>
      </c>
      <c r="Q21" s="198">
        <f>'РБ ВВ 10(2025)| FIT18'!Q42+25</f>
        <v>46144</v>
      </c>
      <c r="R21" s="198">
        <f>'РБ ВВ 10(2025)| FIT18'!R42+25</f>
        <v>45596</v>
      </c>
      <c r="S21" s="198">
        <f>'РБ ВВ 10(2025)| FIT18'!S42+25</f>
        <v>45596</v>
      </c>
      <c r="T21" s="198">
        <f>'РБ ВВ 10(2025)| FIT18'!T42+25</f>
        <v>46144</v>
      </c>
      <c r="U21" s="198">
        <f>'РБ ВВ 10(2025)| FIT18'!U42+25</f>
        <v>44108</v>
      </c>
      <c r="V21" s="198">
        <f>'РБ ВВ 10(2025)| FIT18'!V42+25</f>
        <v>43560</v>
      </c>
      <c r="W21" s="198">
        <f>'РБ ВВ 10(2025)| FIT18'!W42+25</f>
        <v>44108</v>
      </c>
      <c r="X21" s="198">
        <f>'РБ ВВ 10(2025)| FIT18'!X42+25</f>
        <v>43560</v>
      </c>
      <c r="Y21" s="198">
        <f>'РБ ВВ 10(2025)| FIT18'!Y42+25</f>
        <v>44108</v>
      </c>
      <c r="Z21" s="198">
        <f>'РБ ВВ 10(2025)| FIT18'!Z42+25</f>
        <v>43560</v>
      </c>
      <c r="AA21" s="198">
        <f>'РБ ВВ 10(2025)| FIT18'!AA42+25</f>
        <v>44108</v>
      </c>
      <c r="AB21" s="198">
        <f>'РБ ВВ 10(2025)| FIT18'!AB42+25</f>
        <v>43560</v>
      </c>
      <c r="AC21" s="198">
        <f>'РБ ВВ 10(2025)| FIT18'!AC42+25</f>
        <v>44108</v>
      </c>
      <c r="AD21" s="198">
        <f>'РБ ВВ 10(2025)| FIT18'!AD42+25</f>
        <v>43560</v>
      </c>
      <c r="AE21" s="198">
        <f>'РБ ВВ 10(2025)| FIT18'!AE42+25</f>
        <v>51938</v>
      </c>
      <c r="AF21" s="198">
        <f>'РБ ВВ 10(2025)| FIT18'!AF42+25</f>
        <v>52643</v>
      </c>
      <c r="AG21" s="198">
        <f>'РБ ВВ 10(2025)| FIT18'!AG42+25</f>
        <v>51938</v>
      </c>
      <c r="AH21" s="198">
        <f>'РБ ВВ 10(2025)| FIT18'!AH42+25</f>
        <v>53035</v>
      </c>
      <c r="AI21" s="198">
        <f>'РБ ВВ 10(2025)| FIT18'!AI42+25</f>
        <v>54287</v>
      </c>
      <c r="AJ21" s="198">
        <f>'РБ ВВ 10(2025)| FIT18'!AJ42+25</f>
        <v>53035</v>
      </c>
      <c r="AK21" s="198">
        <f>'РБ ВВ 10(2025)| FIT18'!AK42+25</f>
        <v>58046</v>
      </c>
      <c r="AL21" s="198">
        <f>'РБ ВВ 10(2025)| FIT18'!AL42+25</f>
        <v>84198</v>
      </c>
      <c r="AM21" s="198">
        <f>'РБ ВВ 10(2025)| FIT18'!AM42+25</f>
        <v>86155</v>
      </c>
      <c r="AN21" s="198">
        <f>'РБ ВВ 10(2025)| FIT18'!AN42+25</f>
        <v>93594</v>
      </c>
      <c r="AO21" s="198">
        <f>'РБ ВВ 10(2025)| FIT18'!AO42+25</f>
        <v>93594</v>
      </c>
      <c r="AP21" s="198">
        <f>'РБ ВВ 10(2025)| FIT18'!AP42+25</f>
        <v>96334</v>
      </c>
      <c r="AQ21" s="198">
        <f>'РБ ВВ 10(2025)| FIT18'!AQ42+25</f>
        <v>88113</v>
      </c>
      <c r="AR21" s="198">
        <f>'РБ ВВ 10(2025)| FIT18'!AR42+25</f>
        <v>86155</v>
      </c>
      <c r="AS21" s="198">
        <f>'РБ ВВ 10(2025)| FIT18'!AS42+25</f>
        <v>61804</v>
      </c>
      <c r="AT21" s="198">
        <f>'РБ ВВ 10(2025)| FIT18'!AT42+25</f>
        <v>60238</v>
      </c>
      <c r="AU21" s="198">
        <f>'РБ ВВ 10(2025)| FIT18'!AU42+25</f>
        <v>63370</v>
      </c>
      <c r="AV21" s="198">
        <f>'РБ ВВ 10(2025)| FIT18'!AV42+25</f>
        <v>64936</v>
      </c>
      <c r="AW21" s="198">
        <f>'РБ ВВ 10(2025)| FIT18'!AW42+25</f>
        <v>71983</v>
      </c>
      <c r="AX21" s="198">
        <f>'РБ ВВ 10(2025)| FIT18'!AX42+25</f>
        <v>73549</v>
      </c>
      <c r="AY21" s="198">
        <f>'РБ ВВ 10(2025)| FIT18'!AY42+25</f>
        <v>76681</v>
      </c>
      <c r="AZ21" s="198">
        <f>'РБ ВВ 10(2025)| FIT18'!AZ42+25</f>
        <v>75115</v>
      </c>
      <c r="BA21" s="198">
        <f>'РБ ВВ 10(2025)| FIT18'!BA42+25</f>
        <v>71983</v>
      </c>
      <c r="BB21" s="198">
        <f>'РБ ВВ 10(2025)| FIT18'!BB42+25</f>
        <v>70809</v>
      </c>
      <c r="BC21" s="198">
        <f>'РБ ВВ 10(2025)| FIT18'!BC42+25</f>
        <v>69634</v>
      </c>
      <c r="BD21" s="198">
        <f>'РБ ВВ 10(2025)| FIT18'!BD42+25</f>
        <v>70809</v>
      </c>
      <c r="BE21" s="198">
        <f>'РБ ВВ 10(2025)| FIT18'!BE42+25</f>
        <v>59064</v>
      </c>
      <c r="BF21" s="198">
        <f>'РБ ВВ 10(2025)| FIT18'!BF42+25</f>
        <v>57889</v>
      </c>
    </row>
    <row r="22" spans="1:58" s="50" customFormat="1" x14ac:dyDescent="0.2">
      <c r="A22" s="100"/>
      <c r="AE22" s="208"/>
      <c r="AF22" s="208"/>
      <c r="AG22" s="208"/>
      <c r="AH22" s="208"/>
      <c r="AI22" s="208"/>
      <c r="AJ22" s="208"/>
      <c r="AK22" s="208"/>
      <c r="AL22" s="208"/>
      <c r="AM22" s="208"/>
      <c r="AN22" s="208"/>
      <c r="AO22" s="208"/>
      <c r="AP22" s="208"/>
    </row>
    <row r="23" spans="1:58" s="50" customFormat="1" ht="12.75" thickBot="1" x14ac:dyDescent="0.25">
      <c r="A23" s="100"/>
      <c r="AE23" s="208"/>
      <c r="AF23" s="208"/>
      <c r="AG23" s="208"/>
      <c r="AH23" s="208"/>
      <c r="AI23" s="208"/>
      <c r="AJ23" s="208"/>
      <c r="AK23" s="208"/>
      <c r="AL23" s="208"/>
      <c r="AM23" s="208"/>
      <c r="AN23" s="208"/>
      <c r="AO23" s="208"/>
      <c r="AP23" s="208"/>
    </row>
    <row r="24" spans="1:58" s="50" customFormat="1" ht="12.75" thickBot="1" x14ac:dyDescent="0.25">
      <c r="A24" s="104" t="s">
        <v>66</v>
      </c>
      <c r="AE24" s="208"/>
      <c r="AF24" s="208"/>
      <c r="AG24" s="208"/>
      <c r="AH24" s="208"/>
      <c r="AI24" s="208"/>
      <c r="AJ24" s="208"/>
      <c r="AK24" s="208"/>
      <c r="AL24" s="208"/>
      <c r="AM24" s="208"/>
      <c r="AN24" s="208"/>
      <c r="AO24" s="208"/>
      <c r="AP24" s="208"/>
    </row>
    <row r="25" spans="1:58" x14ac:dyDescent="0.2">
      <c r="A25" s="63" t="s">
        <v>78</v>
      </c>
    </row>
    <row r="26" spans="1:58" ht="9" hidden="1" customHeight="1" x14ac:dyDescent="0.2">
      <c r="A26" s="43" t="s">
        <v>67</v>
      </c>
    </row>
    <row r="27" spans="1:58" ht="10.7" customHeight="1" x14ac:dyDescent="0.2">
      <c r="A27" s="43" t="s">
        <v>89</v>
      </c>
    </row>
    <row r="28" spans="1:58" x14ac:dyDescent="0.2">
      <c r="A28" s="43" t="s">
        <v>68</v>
      </c>
    </row>
    <row r="29" spans="1:58" ht="13.35" customHeight="1" x14ac:dyDescent="0.2">
      <c r="A29" s="43" t="s">
        <v>69</v>
      </c>
    </row>
    <row r="30" spans="1:58" ht="13.35" customHeight="1" x14ac:dyDescent="0.2">
      <c r="A30" s="159" t="s">
        <v>162</v>
      </c>
    </row>
    <row r="31" spans="1:58" ht="12.6" customHeight="1" thickBot="1" x14ac:dyDescent="0.25">
      <c r="A31" s="3"/>
    </row>
    <row r="32" spans="1:58"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3.5" thickBot="1" x14ac:dyDescent="0.25">
      <c r="A37"/>
    </row>
    <row r="38" spans="1:1" ht="12.75" thickBot="1" x14ac:dyDescent="0.25">
      <c r="A38" s="107" t="s">
        <v>139</v>
      </c>
    </row>
    <row r="39" spans="1:1" x14ac:dyDescent="0.2">
      <c r="A39" s="48" t="s">
        <v>278</v>
      </c>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60"/>
  <sheetViews>
    <sheetView topLeftCell="A6" zoomScaleNormal="100" zoomScaleSheetLayoutView="82"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34" width="9" style="48"/>
    <col min="35" max="42" width="9" style="209"/>
    <col min="43" max="16384" width="9" style="48"/>
  </cols>
  <sheetData>
    <row r="1" spans="1:58" s="51" customFormat="1" ht="12" customHeight="1" x14ac:dyDescent="0.2">
      <c r="A1" s="213" t="s">
        <v>82</v>
      </c>
      <c r="AI1" s="207"/>
      <c r="AJ1" s="207"/>
      <c r="AK1" s="207"/>
      <c r="AL1" s="207"/>
      <c r="AM1" s="207"/>
      <c r="AN1" s="207"/>
      <c r="AO1" s="207"/>
      <c r="AP1" s="207"/>
    </row>
    <row r="2" spans="1:58" s="51" customFormat="1" ht="12" customHeight="1" x14ac:dyDescent="0.2">
      <c r="A2" s="213"/>
      <c r="AI2" s="207"/>
      <c r="AJ2" s="207"/>
      <c r="AK2" s="207"/>
      <c r="AL2" s="207"/>
      <c r="AM2" s="207"/>
      <c r="AN2" s="207"/>
      <c r="AO2" s="207"/>
      <c r="AP2" s="207"/>
    </row>
    <row r="3" spans="1:58" s="51" customFormat="1" ht="11.1" customHeight="1" x14ac:dyDescent="0.2">
      <c r="A3" s="97" t="s">
        <v>101</v>
      </c>
      <c r="AI3" s="207"/>
      <c r="AJ3" s="207"/>
      <c r="AK3" s="207"/>
      <c r="AL3" s="207"/>
      <c r="AM3" s="207"/>
      <c r="AN3" s="207"/>
      <c r="AO3" s="207"/>
      <c r="AP3" s="207"/>
    </row>
    <row r="4" spans="1:58" s="52" customFormat="1" ht="32.1" customHeight="1" x14ac:dyDescent="0.2">
      <c r="A4" s="98" t="s">
        <v>64</v>
      </c>
      <c r="B4" s="189">
        <f>'C завтраками| Bed and breakfast'!B4</f>
        <v>45910</v>
      </c>
      <c r="C4" s="189">
        <f>'C завтраками| Bed and breakfast'!C4</f>
        <v>45914</v>
      </c>
      <c r="D4" s="189">
        <f>'C завтраками| Bed and breakfast'!D4</f>
        <v>45916</v>
      </c>
      <c r="E4" s="189">
        <f>'C завтраками| Bed and breakfast'!E4</f>
        <v>45919</v>
      </c>
      <c r="F4" s="189">
        <f>'C завтраками| Bed and breakfast'!F4</f>
        <v>45922</v>
      </c>
      <c r="G4" s="189">
        <f>'C завтраками| Bed and breakfast'!G4</f>
        <v>45924</v>
      </c>
      <c r="H4" s="189">
        <f>'C завтраками| Bed and breakfast'!H4</f>
        <v>45926</v>
      </c>
      <c r="I4" s="189">
        <f>'C завтраками| Bed and breakfast'!I4</f>
        <v>45931</v>
      </c>
      <c r="J4" s="189">
        <f>'C завтраками| Bed and breakfast'!J4</f>
        <v>45933</v>
      </c>
      <c r="K4" s="189">
        <f>'C завтраками| Bed and breakfast'!K4</f>
        <v>45938</v>
      </c>
      <c r="L4" s="189">
        <f>'C завтраками| Bed and breakfast'!L4</f>
        <v>45940</v>
      </c>
      <c r="M4" s="189">
        <f>'C завтраками| Bed and breakfast'!M4</f>
        <v>45942</v>
      </c>
      <c r="N4" s="189">
        <f>'C завтраками| Bed and breakfast'!N4</f>
        <v>45947</v>
      </c>
      <c r="O4" s="189">
        <f>'C завтраками| Bed and breakfast'!O4</f>
        <v>45949</v>
      </c>
      <c r="P4" s="189">
        <f>'C завтраками| Bed and breakfast'!P4</f>
        <v>45953</v>
      </c>
      <c r="Q4" s="189">
        <f>'C завтраками| Bed and breakfast'!Q4</f>
        <v>45954</v>
      </c>
      <c r="R4" s="189">
        <f>'C завтраками| Bed and breakfast'!R4</f>
        <v>45958</v>
      </c>
      <c r="S4" s="189">
        <f>'C завтраками| Bed and breakfast'!S4</f>
        <v>45959</v>
      </c>
      <c r="T4" s="189">
        <f>'C завтраками| Bed and breakfast'!T4</f>
        <v>45961</v>
      </c>
      <c r="U4" s="189">
        <f>'C завтраками| Bed and breakfast'!U4</f>
        <v>45965</v>
      </c>
      <c r="V4" s="189">
        <f>'C завтраками| Bed and breakfast'!V4</f>
        <v>45966</v>
      </c>
      <c r="W4" s="189">
        <f>'C завтраками| Bed and breakfast'!W4</f>
        <v>45968</v>
      </c>
      <c r="X4" s="189">
        <f>'C завтраками| Bed and breakfast'!X4</f>
        <v>45970</v>
      </c>
      <c r="Y4" s="189">
        <f>'C завтраками| Bed and breakfast'!Y4</f>
        <v>45975</v>
      </c>
      <c r="Z4" s="189">
        <f>'C завтраками| Bed and breakfast'!Z4</f>
        <v>45977</v>
      </c>
      <c r="AA4" s="189">
        <f>'C завтраками| Bed and breakfast'!AA4</f>
        <v>45982</v>
      </c>
      <c r="AB4" s="189">
        <f>'C завтраками| Bed and breakfast'!AB4</f>
        <v>45984</v>
      </c>
      <c r="AC4" s="189">
        <f>'C завтраками| Bed and breakfast'!AC4</f>
        <v>45989</v>
      </c>
      <c r="AD4" s="189">
        <f>'C завтраками| Bed and breakfast'!AD4</f>
        <v>45991</v>
      </c>
      <c r="AE4" s="189">
        <f>'C завтраками| Bed and breakfast'!AE4</f>
        <v>45992</v>
      </c>
      <c r="AF4" s="189">
        <f>'C завтраками| Bed and breakfast'!AF4</f>
        <v>45998</v>
      </c>
      <c r="AG4" s="189">
        <f>'C завтраками| Bed and breakfast'!AG4</f>
        <v>46000</v>
      </c>
      <c r="AH4" s="189">
        <f>'C завтраками| Bed and breakfast'!AH4</f>
        <v>46003</v>
      </c>
      <c r="AI4" s="189">
        <f>'C завтраками| Bed and breakfast'!AI4</f>
        <v>46010</v>
      </c>
      <c r="AJ4" s="189">
        <f>'C завтраками| Bed and breakfast'!AJ4</f>
        <v>46012</v>
      </c>
      <c r="AK4" s="189">
        <f>'C завтраками| Bed and breakfast'!AK4</f>
        <v>46017</v>
      </c>
      <c r="AL4" s="189">
        <f>'C завтраками| Bed and breakfast'!AL4</f>
        <v>46020</v>
      </c>
      <c r="AM4" s="189">
        <f>'C завтраками| Bed and breakfast'!AM4</f>
        <v>46021</v>
      </c>
      <c r="AN4" s="189">
        <f>'C завтраками| Bed and breakfast'!AN4</f>
        <v>46022</v>
      </c>
      <c r="AO4" s="189">
        <f>'C завтраками| Bed and breakfast'!AO4</f>
        <v>46023</v>
      </c>
      <c r="AP4" s="189">
        <f>'C завтраками| Bed and breakfast'!AP4</f>
        <v>46024</v>
      </c>
      <c r="AQ4" s="189">
        <f>'C завтраками| Bed and breakfast'!AQ4</f>
        <v>46029</v>
      </c>
      <c r="AR4" s="189">
        <f>'C завтраками| Bed and breakfast'!AR4</f>
        <v>46030</v>
      </c>
      <c r="AS4" s="189">
        <f>'C завтраками| Bed and breakfast'!AS4</f>
        <v>46031</v>
      </c>
      <c r="AT4" s="189">
        <f>'C завтраками| Bed and breakfast'!AT4</f>
        <v>46033</v>
      </c>
      <c r="AU4" s="189">
        <f>'C завтраками| Bed and breakfast'!AU4</f>
        <v>46045</v>
      </c>
      <c r="AV4" s="189">
        <f>'C завтраками| Bed and breakfast'!AV4</f>
        <v>46052</v>
      </c>
      <c r="AW4" s="189">
        <f>'C завтраками| Bed and breakfast'!AW4</f>
        <v>46054</v>
      </c>
      <c r="AX4" s="189">
        <f>'C завтраками| Bed and breakfast'!AX4</f>
        <v>46066</v>
      </c>
      <c r="AY4" s="189">
        <f>'C завтраками| Bed and breakfast'!AY4</f>
        <v>46073</v>
      </c>
      <c r="AZ4" s="189">
        <f>'C завтраками| Bed and breakfast'!AZ4</f>
        <v>46076</v>
      </c>
      <c r="BA4" s="189">
        <f>'C завтраками| Bed and breakfast'!BA4</f>
        <v>46077</v>
      </c>
      <c r="BB4" s="189">
        <f>'C завтраками| Bed and breakfast'!BB4</f>
        <v>46082</v>
      </c>
      <c r="BC4" s="189">
        <f>'C завтраками| Bed and breakfast'!BC4</f>
        <v>46085</v>
      </c>
      <c r="BD4" s="189">
        <f>'C завтраками| Bed and breakfast'!BD4</f>
        <v>46087</v>
      </c>
      <c r="BE4" s="189">
        <f>'C завтраками| Bed and breakfast'!BE4</f>
        <v>46090</v>
      </c>
      <c r="BF4" s="189">
        <f>'C завтраками| Bed and breakfast'!BF4</f>
        <v>46105</v>
      </c>
    </row>
    <row r="5" spans="1:58" s="53" customFormat="1" ht="21.95" customHeight="1" x14ac:dyDescent="0.2">
      <c r="A5" s="98"/>
      <c r="B5" s="189">
        <f>'C завтраками| Bed and breakfast'!B5</f>
        <v>45913</v>
      </c>
      <c r="C5" s="189">
        <f>'C завтраками| Bed and breakfast'!C5</f>
        <v>45915</v>
      </c>
      <c r="D5" s="189">
        <f>'C завтраками| Bed and breakfast'!D5</f>
        <v>45918</v>
      </c>
      <c r="E5" s="189">
        <f>'C завтраками| Bed and breakfast'!E5</f>
        <v>45921</v>
      </c>
      <c r="F5" s="189">
        <f>'C завтраками| Bed and breakfast'!F5</f>
        <v>45923</v>
      </c>
      <c r="G5" s="189">
        <f>'C завтраками| Bed and breakfast'!G5</f>
        <v>45925</v>
      </c>
      <c r="H5" s="189">
        <f>'C завтраками| Bed and breakfast'!H5</f>
        <v>45930</v>
      </c>
      <c r="I5" s="189">
        <f>'C завтраками| Bed and breakfast'!I5</f>
        <v>45932</v>
      </c>
      <c r="J5" s="189">
        <f>'C завтраками| Bed and breakfast'!J5</f>
        <v>45937</v>
      </c>
      <c r="K5" s="189">
        <f>'C завтраками| Bed and breakfast'!K5</f>
        <v>45939</v>
      </c>
      <c r="L5" s="189">
        <f>'C завтраками| Bed and breakfast'!L5</f>
        <v>45941</v>
      </c>
      <c r="M5" s="189">
        <f>'C завтраками| Bed and breakfast'!M5</f>
        <v>45946</v>
      </c>
      <c r="N5" s="189">
        <f>'C завтраками| Bed and breakfast'!N5</f>
        <v>45948</v>
      </c>
      <c r="O5" s="189">
        <f>'C завтраками| Bed and breakfast'!O5</f>
        <v>45952</v>
      </c>
      <c r="P5" s="189">
        <f>'C завтраками| Bed and breakfast'!P5</f>
        <v>45953</v>
      </c>
      <c r="Q5" s="189">
        <f>'C завтраками| Bed and breakfast'!Q5</f>
        <v>45957</v>
      </c>
      <c r="R5" s="189">
        <f>'C завтраками| Bed and breakfast'!R5</f>
        <v>45958</v>
      </c>
      <c r="S5" s="189">
        <f>'C завтраками| Bed and breakfast'!S5</f>
        <v>45960</v>
      </c>
      <c r="T5" s="189">
        <f>'C завтраками| Bed and breakfast'!T5</f>
        <v>45963</v>
      </c>
      <c r="U5" s="189">
        <f>'C завтраками| Bed and breakfast'!U5</f>
        <v>45965</v>
      </c>
      <c r="V5" s="189">
        <f>'C завтраками| Bed and breakfast'!V5</f>
        <v>45967</v>
      </c>
      <c r="W5" s="189">
        <f>'C завтраками| Bed and breakfast'!W5</f>
        <v>45969</v>
      </c>
      <c r="X5" s="189">
        <f>'C завтраками| Bed and breakfast'!X5</f>
        <v>45974</v>
      </c>
      <c r="Y5" s="189">
        <f>'C завтраками| Bed and breakfast'!Y5</f>
        <v>45976</v>
      </c>
      <c r="Z5" s="189">
        <f>'C завтраками| Bed and breakfast'!Z5</f>
        <v>45981</v>
      </c>
      <c r="AA5" s="189">
        <f>'C завтраками| Bed and breakfast'!AA5</f>
        <v>45983</v>
      </c>
      <c r="AB5" s="189">
        <f>'C завтраками| Bed and breakfast'!AB5</f>
        <v>45988</v>
      </c>
      <c r="AC5" s="189">
        <f>'C завтраками| Bed and breakfast'!AC5</f>
        <v>45990</v>
      </c>
      <c r="AD5" s="189">
        <f>'C завтраками| Bed and breakfast'!AD5</f>
        <v>45991</v>
      </c>
      <c r="AE5" s="189">
        <f>'C завтраками| Bed and breakfast'!AE5</f>
        <v>45997</v>
      </c>
      <c r="AF5" s="189">
        <f>'C завтраками| Bed and breakfast'!AF5</f>
        <v>45999</v>
      </c>
      <c r="AG5" s="189">
        <f>'C завтраками| Bed and breakfast'!AG5</f>
        <v>46002</v>
      </c>
      <c r="AH5" s="189">
        <f>'C завтраками| Bed and breakfast'!AH5</f>
        <v>46009</v>
      </c>
      <c r="AI5" s="189">
        <f>'C завтраками| Bed and breakfast'!AI5</f>
        <v>46011</v>
      </c>
      <c r="AJ5" s="189">
        <f>'C завтраками| Bed and breakfast'!AJ5</f>
        <v>46016</v>
      </c>
      <c r="AK5" s="189">
        <f>'C завтраками| Bed and breakfast'!AK5</f>
        <v>46019</v>
      </c>
      <c r="AL5" s="189">
        <f>'C завтраками| Bed and breakfast'!AL5</f>
        <v>46020</v>
      </c>
      <c r="AM5" s="189">
        <f>'C завтраками| Bed and breakfast'!AM5</f>
        <v>46021</v>
      </c>
      <c r="AN5" s="189">
        <f>'C завтраками| Bed and breakfast'!AN5</f>
        <v>46022</v>
      </c>
      <c r="AO5" s="189">
        <f>'C завтраками| Bed and breakfast'!AO5</f>
        <v>46023</v>
      </c>
      <c r="AP5" s="189">
        <f>'C завтраками| Bed and breakfast'!AP5</f>
        <v>46028</v>
      </c>
      <c r="AQ5" s="189">
        <f>'C завтраками| Bed and breakfast'!AQ5</f>
        <v>46029</v>
      </c>
      <c r="AR5" s="189">
        <f>'C завтраками| Bed and breakfast'!AR5</f>
        <v>46030</v>
      </c>
      <c r="AS5" s="189">
        <f>'C завтраками| Bed and breakfast'!AS5</f>
        <v>46032</v>
      </c>
      <c r="AT5" s="189">
        <f>'C завтраками| Bed and breakfast'!AT5</f>
        <v>46044</v>
      </c>
      <c r="AU5" s="189">
        <f>'C завтраками| Bed and breakfast'!AU5</f>
        <v>46051</v>
      </c>
      <c r="AV5" s="189">
        <f>'C завтраками| Bed and breakfast'!AV5</f>
        <v>46053</v>
      </c>
      <c r="AW5" s="189">
        <f>'C завтраками| Bed and breakfast'!AW5</f>
        <v>46065</v>
      </c>
      <c r="AX5" s="189">
        <f>'C завтраками| Bed and breakfast'!AX5</f>
        <v>46072</v>
      </c>
      <c r="AY5" s="189">
        <f>'C завтраками| Bed and breakfast'!AY5</f>
        <v>46075</v>
      </c>
      <c r="AZ5" s="189">
        <f>'C завтраками| Bed and breakfast'!AZ5</f>
        <v>46076</v>
      </c>
      <c r="BA5" s="189">
        <f>'C завтраками| Bed and breakfast'!BA5</f>
        <v>46081</v>
      </c>
      <c r="BB5" s="189">
        <f>'C завтраками| Bed and breakfast'!BB5</f>
        <v>46084</v>
      </c>
      <c r="BC5" s="189">
        <f>'C завтраками| Bed and breakfast'!BC5</f>
        <v>46086</v>
      </c>
      <c r="BD5" s="189">
        <f>'C завтраками| Bed and breakfast'!BD5</f>
        <v>46089</v>
      </c>
      <c r="BE5" s="189">
        <f>'C завтраками| Bed and breakfast'!BE5</f>
        <v>46104</v>
      </c>
      <c r="BF5" s="189">
        <f>'C завтраками| Bed and breakfast'!BF5</f>
        <v>46112</v>
      </c>
    </row>
    <row r="6" spans="1:58" s="53" customFormat="1" x14ac:dyDescent="0.2">
      <c r="A6" s="42" t="s">
        <v>83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row>
    <row r="7" spans="1:58" s="53" customFormat="1" x14ac:dyDescent="0.2">
      <c r="A7" s="88">
        <v>1</v>
      </c>
      <c r="B7" s="8">
        <f>'C завтраками| Bed and breakfast'!B7*0.9</f>
        <v>13230</v>
      </c>
      <c r="C7" s="8">
        <f>'C завтраками| Bed and breakfast'!C7*0.9</f>
        <v>9810</v>
      </c>
      <c r="D7" s="8">
        <f>'C завтраками| Bed and breakfast'!D7*0.9</f>
        <v>14310</v>
      </c>
      <c r="E7" s="8">
        <f>'C завтраками| Bed and breakfast'!E7*0.9</f>
        <v>11070</v>
      </c>
      <c r="F7" s="8">
        <f>'C завтраками| Bed and breakfast'!F7*0.9</f>
        <v>14310</v>
      </c>
      <c r="G7" s="8">
        <f>'C завтраками| Bed and breakfast'!G7*0.9</f>
        <v>15210</v>
      </c>
      <c r="H7" s="8">
        <f>'C завтраками| Bed and breakfast'!H7*0.9</f>
        <v>9810</v>
      </c>
      <c r="I7" s="8">
        <f>'C завтраками| Bed and breakfast'!I7*0.9</f>
        <v>10350</v>
      </c>
      <c r="J7" s="8">
        <f>'C завтраками| Bed and breakfast'!J7*0.9</f>
        <v>11610</v>
      </c>
      <c r="K7" s="8">
        <f>'C завтраками| Bed and breakfast'!K7*0.9</f>
        <v>10350</v>
      </c>
      <c r="L7" s="8">
        <f>'C завтраками| Bed and breakfast'!L7*0.9</f>
        <v>10350</v>
      </c>
      <c r="M7" s="8">
        <f>'C завтраками| Bed and breakfast'!M7*0.9</f>
        <v>9270</v>
      </c>
      <c r="N7" s="8">
        <f>'C завтраками| Bed and breakfast'!N7*0.9</f>
        <v>9270</v>
      </c>
      <c r="O7" s="8">
        <f>'C завтраками| Bed and breakfast'!O7*0.9</f>
        <v>9270</v>
      </c>
      <c r="P7" s="8">
        <f>'C завтраками| Bed and breakfast'!P7*0.9</f>
        <v>9270</v>
      </c>
      <c r="Q7" s="8">
        <f>'C завтраками| Bed and breakfast'!Q7*0.9</f>
        <v>10980</v>
      </c>
      <c r="R7" s="8">
        <f>'C завтраками| Bed and breakfast'!R7*0.9</f>
        <v>10350</v>
      </c>
      <c r="S7" s="8">
        <f>'C завтраками| Bed and breakfast'!S7*0.9</f>
        <v>10350</v>
      </c>
      <c r="T7" s="8">
        <f>'C завтраками| Bed and breakfast'!T7*0.9</f>
        <v>10980</v>
      </c>
      <c r="U7" s="8">
        <f>'C завтраками| Bed and breakfast'!U7*0.9</f>
        <v>8640</v>
      </c>
      <c r="V7" s="8">
        <f>'C завтраками| Bed and breakfast'!V7*0.9</f>
        <v>8010</v>
      </c>
      <c r="W7" s="8">
        <f>'C завтраками| Bed and breakfast'!W7*0.9</f>
        <v>8640</v>
      </c>
      <c r="X7" s="8">
        <f>'C завтраками| Bed and breakfast'!X7*0.9</f>
        <v>8010</v>
      </c>
      <c r="Y7" s="8">
        <f>'C завтраками| Bed and breakfast'!Y7*0.9</f>
        <v>8640</v>
      </c>
      <c r="Z7" s="8">
        <f>'C завтраками| Bed and breakfast'!Z7*0.9</f>
        <v>8010</v>
      </c>
      <c r="AA7" s="8">
        <f>'C завтраками| Bed and breakfast'!AA7*0.9</f>
        <v>8640</v>
      </c>
      <c r="AB7" s="8">
        <f>'C завтраками| Bed and breakfast'!AB7*0.9</f>
        <v>8010</v>
      </c>
      <c r="AC7" s="8">
        <f>'C завтраками| Bed and breakfast'!AC7*0.9</f>
        <v>8640</v>
      </c>
      <c r="AD7" s="8">
        <f>'C завтраками| Bed and breakfast'!AD7*0.9</f>
        <v>8010</v>
      </c>
      <c r="AE7" s="8">
        <f>'C завтраками| Bed and breakfast'!AE7*0.9</f>
        <v>8640</v>
      </c>
      <c r="AF7" s="8">
        <f>'C завтраками| Bed and breakfast'!AF7*0.9</f>
        <v>9450</v>
      </c>
      <c r="AG7" s="8">
        <f>'C завтраками| Bed and breakfast'!AG7*0.9</f>
        <v>8640</v>
      </c>
      <c r="AH7" s="8">
        <f>'C завтраками| Bed and breakfast'!AH7*0.9</f>
        <v>9900</v>
      </c>
      <c r="AI7" s="8">
        <f>'C завтраками| Bed and breakfast'!AI7*0.9</f>
        <v>11340</v>
      </c>
      <c r="AJ7" s="8">
        <f>'C завтраками| Bed and breakfast'!AJ7*0.9</f>
        <v>9900</v>
      </c>
      <c r="AK7" s="8">
        <f>'C завтраками| Bed and breakfast'!AK7*0.9</f>
        <v>15660</v>
      </c>
      <c r="AL7" s="8">
        <f>'C завтраками| Bed and breakfast'!AL7*0.9</f>
        <v>22725</v>
      </c>
      <c r="AM7" s="8">
        <f>'C завтраками| Bed and breakfast'!AM7*0.9</f>
        <v>24975</v>
      </c>
      <c r="AN7" s="8">
        <f>'C завтраками| Bed and breakfast'!AN7*0.9</f>
        <v>33525</v>
      </c>
      <c r="AO7" s="8">
        <f>'C завтраками| Bed and breakfast'!AO7*0.9</f>
        <v>33525</v>
      </c>
      <c r="AP7" s="8">
        <f>'C завтраками| Bed and breakfast'!AP7*0.9</f>
        <v>36675</v>
      </c>
      <c r="AQ7" s="8">
        <f>'C завтраками| Bed and breakfast'!AQ7*0.9</f>
        <v>27225</v>
      </c>
      <c r="AR7" s="8">
        <f>'C завтраками| Bed and breakfast'!AR7*0.9</f>
        <v>24975</v>
      </c>
      <c r="AS7" s="8">
        <f>'C завтраками| Bed and breakfast'!AS7*0.9</f>
        <v>19755</v>
      </c>
      <c r="AT7" s="8">
        <f>'C завтраками| Bed and breakfast'!AT7*0.9</f>
        <v>17955</v>
      </c>
      <c r="AU7" s="8">
        <f>'C завтраками| Bed and breakfast'!AU7*0.9</f>
        <v>21555</v>
      </c>
      <c r="AV7" s="8">
        <f>'C завтраками| Bed and breakfast'!AV7*0.9</f>
        <v>23355</v>
      </c>
      <c r="AW7" s="8">
        <f>'C завтраками| Bed and breakfast'!AW7*0.9</f>
        <v>22455</v>
      </c>
      <c r="AX7" s="8">
        <f>'C завтраками| Bed and breakfast'!AX7*0.9</f>
        <v>24255</v>
      </c>
      <c r="AY7" s="8">
        <f>'C завтраками| Bed and breakfast'!AY7*0.9</f>
        <v>27855</v>
      </c>
      <c r="AZ7" s="8">
        <f>'C завтраками| Bed and breakfast'!AZ7*0.9</f>
        <v>26055</v>
      </c>
      <c r="BA7" s="8">
        <f>'C завтраками| Bed and breakfast'!BA7*0.9</f>
        <v>22455</v>
      </c>
      <c r="BB7" s="8">
        <f>'C завтраками| Bed and breakfast'!BB7*0.9</f>
        <v>21105</v>
      </c>
      <c r="BC7" s="8">
        <f>'C завтраками| Bed and breakfast'!BC7*0.9</f>
        <v>19755</v>
      </c>
      <c r="BD7" s="8">
        <f>'C завтраками| Bed and breakfast'!BD7*0.9</f>
        <v>21105</v>
      </c>
      <c r="BE7" s="8">
        <f>'C завтраками| Bed and breakfast'!BE7*0.9</f>
        <v>16605</v>
      </c>
      <c r="BF7" s="8">
        <f>'C завтраками| Bed and breakfast'!BF7*0.9</f>
        <v>15255</v>
      </c>
    </row>
    <row r="8" spans="1:58" s="53" customFormat="1" x14ac:dyDescent="0.2">
      <c r="A8" s="88">
        <v>2</v>
      </c>
      <c r="B8" s="8">
        <f>'C завтраками| Bed and breakfast'!B8*0.9</f>
        <v>14760</v>
      </c>
      <c r="C8" s="8">
        <f>'C завтраками| Bed and breakfast'!C8*0.9</f>
        <v>11340</v>
      </c>
      <c r="D8" s="8">
        <f>'C завтраками| Bed and breakfast'!D8*0.9</f>
        <v>15840</v>
      </c>
      <c r="E8" s="8">
        <f>'C завтраками| Bed and breakfast'!E8*0.9</f>
        <v>12600</v>
      </c>
      <c r="F8" s="8">
        <f>'C завтраками| Bed and breakfast'!F8*0.9</f>
        <v>15840</v>
      </c>
      <c r="G8" s="8">
        <f>'C завтраками| Bed and breakfast'!G8*0.9</f>
        <v>16740</v>
      </c>
      <c r="H8" s="8">
        <f>'C завтраками| Bed and breakfast'!H8*0.9</f>
        <v>11340</v>
      </c>
      <c r="I8" s="8">
        <f>'C завтраками| Bed and breakfast'!I8*0.9</f>
        <v>11880</v>
      </c>
      <c r="J8" s="8">
        <f>'C завтраками| Bed and breakfast'!J8*0.9</f>
        <v>13140</v>
      </c>
      <c r="K8" s="8">
        <f>'C завтраками| Bed and breakfast'!K8*0.9</f>
        <v>11880</v>
      </c>
      <c r="L8" s="8">
        <f>'C завтраками| Bed and breakfast'!L8*0.9</f>
        <v>11880</v>
      </c>
      <c r="M8" s="8">
        <f>'C завтраками| Bed and breakfast'!M8*0.9</f>
        <v>10800</v>
      </c>
      <c r="N8" s="8">
        <f>'C завтраками| Bed and breakfast'!N8*0.9</f>
        <v>10800</v>
      </c>
      <c r="O8" s="8">
        <f>'C завтраками| Bed and breakfast'!O8*0.9</f>
        <v>10800</v>
      </c>
      <c r="P8" s="8">
        <f>'C завтраками| Bed and breakfast'!P8*0.9</f>
        <v>10800</v>
      </c>
      <c r="Q8" s="8">
        <f>'C завтраками| Bed and breakfast'!Q8*0.9</f>
        <v>12510</v>
      </c>
      <c r="R8" s="8">
        <f>'C завтраками| Bed and breakfast'!R8*0.9</f>
        <v>11880</v>
      </c>
      <c r="S8" s="8">
        <f>'C завтраками| Bed and breakfast'!S8*0.9</f>
        <v>11880</v>
      </c>
      <c r="T8" s="8">
        <f>'C завтраками| Bed and breakfast'!T8*0.9</f>
        <v>12510</v>
      </c>
      <c r="U8" s="8">
        <f>'C завтраками| Bed and breakfast'!U8*0.9</f>
        <v>10170</v>
      </c>
      <c r="V8" s="8">
        <f>'C завтраками| Bed and breakfast'!V8*0.9</f>
        <v>9540</v>
      </c>
      <c r="W8" s="8">
        <f>'C завтраками| Bed and breakfast'!W8*0.9</f>
        <v>10170</v>
      </c>
      <c r="X8" s="8">
        <f>'C завтраками| Bed and breakfast'!X8*0.9</f>
        <v>9540</v>
      </c>
      <c r="Y8" s="8">
        <f>'C завтраками| Bed and breakfast'!Y8*0.9</f>
        <v>10170</v>
      </c>
      <c r="Z8" s="8">
        <f>'C завтраками| Bed and breakfast'!Z8*0.9</f>
        <v>9540</v>
      </c>
      <c r="AA8" s="8">
        <f>'C завтраками| Bed and breakfast'!AA8*0.9</f>
        <v>10170</v>
      </c>
      <c r="AB8" s="8">
        <f>'C завтраками| Bed and breakfast'!AB8*0.9</f>
        <v>9540</v>
      </c>
      <c r="AC8" s="8">
        <f>'C завтраками| Bed and breakfast'!AC8*0.9</f>
        <v>10170</v>
      </c>
      <c r="AD8" s="8">
        <f>'C завтраками| Bed and breakfast'!AD8*0.9</f>
        <v>9540</v>
      </c>
      <c r="AE8" s="8">
        <f>'C завтраками| Bed and breakfast'!AE8*0.9</f>
        <v>10170</v>
      </c>
      <c r="AF8" s="8">
        <f>'C завтраками| Bed and breakfast'!AF8*0.9</f>
        <v>10980</v>
      </c>
      <c r="AG8" s="8">
        <f>'C завтраками| Bed and breakfast'!AG8*0.9</f>
        <v>10170</v>
      </c>
      <c r="AH8" s="8">
        <f>'C завтраками| Bed and breakfast'!AH8*0.9</f>
        <v>11430</v>
      </c>
      <c r="AI8" s="8">
        <f>'C завтраками| Bed and breakfast'!AI8*0.9</f>
        <v>12870</v>
      </c>
      <c r="AJ8" s="8">
        <f>'C завтраками| Bed and breakfast'!AJ8*0.9</f>
        <v>11430</v>
      </c>
      <c r="AK8" s="8">
        <f>'C завтраками| Bed and breakfast'!AK8*0.9</f>
        <v>17190</v>
      </c>
      <c r="AL8" s="8">
        <f>'C завтраками| Bed and breakfast'!AL8*0.9</f>
        <v>24750</v>
      </c>
      <c r="AM8" s="8">
        <f>'C завтраками| Bed and breakfast'!AM8*0.9</f>
        <v>27000</v>
      </c>
      <c r="AN8" s="8">
        <f>'C завтраками| Bed and breakfast'!AN8*0.9</f>
        <v>35550</v>
      </c>
      <c r="AO8" s="8">
        <f>'C завтраками| Bed and breakfast'!AO8*0.9</f>
        <v>35550</v>
      </c>
      <c r="AP8" s="8">
        <f>'C завтраками| Bed and breakfast'!AP8*0.9</f>
        <v>38700</v>
      </c>
      <c r="AQ8" s="8">
        <f>'C завтраками| Bed and breakfast'!AQ8*0.9</f>
        <v>29250</v>
      </c>
      <c r="AR8" s="8">
        <f>'C завтраками| Bed and breakfast'!AR8*0.9</f>
        <v>27000</v>
      </c>
      <c r="AS8" s="8">
        <f>'C завтраками| Bed and breakfast'!AS8*0.9</f>
        <v>21510</v>
      </c>
      <c r="AT8" s="8">
        <f>'C завтраками| Bed and breakfast'!AT8*0.9</f>
        <v>19710</v>
      </c>
      <c r="AU8" s="8">
        <f>'C завтраками| Bed and breakfast'!AU8*0.9</f>
        <v>23310</v>
      </c>
      <c r="AV8" s="8">
        <f>'C завтраками| Bed and breakfast'!AV8*0.9</f>
        <v>25110</v>
      </c>
      <c r="AW8" s="8">
        <f>'C завтраками| Bed and breakfast'!AW8*0.9</f>
        <v>24210</v>
      </c>
      <c r="AX8" s="8">
        <f>'C завтраками| Bed and breakfast'!AX8*0.9</f>
        <v>26010</v>
      </c>
      <c r="AY8" s="8">
        <f>'C завтраками| Bed and breakfast'!AY8*0.9</f>
        <v>29610</v>
      </c>
      <c r="AZ8" s="8">
        <f>'C завтраками| Bed and breakfast'!AZ8*0.9</f>
        <v>27810</v>
      </c>
      <c r="BA8" s="8">
        <f>'C завтраками| Bed and breakfast'!BA8*0.9</f>
        <v>24210</v>
      </c>
      <c r="BB8" s="8">
        <f>'C завтраками| Bed and breakfast'!BB8*0.9</f>
        <v>22860</v>
      </c>
      <c r="BC8" s="8">
        <f>'C завтраками| Bed and breakfast'!BC8*0.9</f>
        <v>21510</v>
      </c>
      <c r="BD8" s="8">
        <f>'C завтраками| Bed and breakfast'!BD8*0.9</f>
        <v>22860</v>
      </c>
      <c r="BE8" s="8">
        <f>'C завтраками| Bed and breakfast'!BE8*0.9</f>
        <v>18360</v>
      </c>
      <c r="BF8" s="8">
        <f>'C завтраками| Bed and breakfast'!BF8*0.9</f>
        <v>17010</v>
      </c>
    </row>
    <row r="9" spans="1:58"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s="53" customFormat="1" x14ac:dyDescent="0.2">
      <c r="A10" s="180">
        <v>1</v>
      </c>
      <c r="B10" s="8">
        <f>'C завтраками| Bed and breakfast'!B10*0.9</f>
        <v>15030</v>
      </c>
      <c r="C10" s="8">
        <f>'C завтраками| Bed and breakfast'!C10*0.9</f>
        <v>11610</v>
      </c>
      <c r="D10" s="8">
        <f>'C завтраками| Bed and breakfast'!D10*0.9</f>
        <v>16110</v>
      </c>
      <c r="E10" s="8">
        <f>'C завтраками| Bed and breakfast'!E10*0.9</f>
        <v>12870</v>
      </c>
      <c r="F10" s="8">
        <f>'C завтраками| Bed and breakfast'!F10*0.9</f>
        <v>16110</v>
      </c>
      <c r="G10" s="8">
        <f>'C завтраками| Bed and breakfast'!G10*0.9</f>
        <v>17010</v>
      </c>
      <c r="H10" s="8">
        <f>'C завтраками| Bed and breakfast'!H10*0.9</f>
        <v>11610</v>
      </c>
      <c r="I10" s="8">
        <f>'C завтраками| Bed and breakfast'!I10*0.9</f>
        <v>11250</v>
      </c>
      <c r="J10" s="8">
        <f>'C завтраками| Bed and breakfast'!J10*0.9</f>
        <v>12510</v>
      </c>
      <c r="K10" s="8">
        <f>'C завтраками| Bed and breakfast'!K10*0.9</f>
        <v>11250</v>
      </c>
      <c r="L10" s="8">
        <f>'C завтраками| Bed and breakfast'!L10*0.9</f>
        <v>11250</v>
      </c>
      <c r="M10" s="8">
        <f>'C завтраками| Bed and breakfast'!M10*0.9</f>
        <v>10170</v>
      </c>
      <c r="N10" s="8">
        <f>'C завтраками| Bed and breakfast'!N10*0.9</f>
        <v>10170</v>
      </c>
      <c r="O10" s="8">
        <f>'C завтраками| Bed and breakfast'!O10*0.9</f>
        <v>10170</v>
      </c>
      <c r="P10" s="8">
        <f>'C завтраками| Bed and breakfast'!P10*0.9</f>
        <v>10170</v>
      </c>
      <c r="Q10" s="8">
        <f>'C завтраками| Bed and breakfast'!Q10*0.9</f>
        <v>11880</v>
      </c>
      <c r="R10" s="8">
        <f>'C завтраками| Bed and breakfast'!R10*0.9</f>
        <v>11250</v>
      </c>
      <c r="S10" s="8">
        <f>'C завтраками| Bed and breakfast'!S10*0.9</f>
        <v>11250</v>
      </c>
      <c r="T10" s="8">
        <f>'C завтраками| Bed and breakfast'!T10*0.9</f>
        <v>11880</v>
      </c>
      <c r="U10" s="8">
        <f>'C завтраками| Bed and breakfast'!U10*0.9</f>
        <v>9540</v>
      </c>
      <c r="V10" s="8">
        <f>'C завтраками| Bed and breakfast'!V10*0.9</f>
        <v>8910</v>
      </c>
      <c r="W10" s="8">
        <f>'C завтраками| Bed and breakfast'!W10*0.9</f>
        <v>9540</v>
      </c>
      <c r="X10" s="8">
        <f>'C завтраками| Bed and breakfast'!X10*0.9</f>
        <v>8910</v>
      </c>
      <c r="Y10" s="8">
        <f>'C завтраками| Bed and breakfast'!Y10*0.9</f>
        <v>9540</v>
      </c>
      <c r="Z10" s="8">
        <f>'C завтраками| Bed and breakfast'!Z10*0.9</f>
        <v>8910</v>
      </c>
      <c r="AA10" s="8">
        <f>'C завтраками| Bed and breakfast'!AA10*0.9</f>
        <v>9540</v>
      </c>
      <c r="AB10" s="8">
        <f>'C завтраками| Bed and breakfast'!AB10*0.9</f>
        <v>8910</v>
      </c>
      <c r="AC10" s="8">
        <f>'C завтраками| Bed and breakfast'!AC10*0.9</f>
        <v>9540</v>
      </c>
      <c r="AD10" s="8">
        <f>'C завтраками| Bed and breakfast'!AD10*0.9</f>
        <v>8910</v>
      </c>
      <c r="AE10" s="8">
        <f>'C завтраками| Bed and breakfast'!AE10*0.9</f>
        <v>9540</v>
      </c>
      <c r="AF10" s="8">
        <f>'C завтраками| Bed and breakfast'!AF10*0.9</f>
        <v>10350</v>
      </c>
      <c r="AG10" s="8">
        <f>'C завтраками| Bed and breakfast'!AG10*0.9</f>
        <v>9540</v>
      </c>
      <c r="AH10" s="8">
        <f>'C завтраками| Bed and breakfast'!AH10*0.9</f>
        <v>10800</v>
      </c>
      <c r="AI10" s="8">
        <f>'C завтраками| Bed and breakfast'!AI10*0.9</f>
        <v>12240</v>
      </c>
      <c r="AJ10" s="8">
        <f>'C завтраками| Bed and breakfast'!AJ10*0.9</f>
        <v>10800</v>
      </c>
      <c r="AK10" s="8">
        <f>'C завтраками| Bed and breakfast'!AK10*0.9</f>
        <v>16560</v>
      </c>
      <c r="AL10" s="8">
        <f>'C завтраками| Bed and breakfast'!AL10*0.9</f>
        <v>24525</v>
      </c>
      <c r="AM10" s="8">
        <f>'C завтраками| Bed and breakfast'!AM10*0.9</f>
        <v>26775</v>
      </c>
      <c r="AN10" s="8">
        <f>'C завтраками| Bed and breakfast'!AN10*0.9</f>
        <v>35325</v>
      </c>
      <c r="AO10" s="8">
        <f>'C завтраками| Bed and breakfast'!AO10*0.9</f>
        <v>35325</v>
      </c>
      <c r="AP10" s="8">
        <f>'C завтраками| Bed and breakfast'!AP10*0.9</f>
        <v>38475</v>
      </c>
      <c r="AQ10" s="8">
        <f>'C завтраками| Bed and breakfast'!AQ10*0.9</f>
        <v>29025</v>
      </c>
      <c r="AR10" s="8">
        <f>'C завтраками| Bed and breakfast'!AR10*0.9</f>
        <v>26775</v>
      </c>
      <c r="AS10" s="8">
        <f>'C завтраками| Bed and breakfast'!AS10*0.9</f>
        <v>21555</v>
      </c>
      <c r="AT10" s="8">
        <f>'C завтраками| Bed and breakfast'!AT10*0.9</f>
        <v>19755</v>
      </c>
      <c r="AU10" s="8">
        <f>'C завтраками| Bed and breakfast'!AU10*0.9</f>
        <v>23355</v>
      </c>
      <c r="AV10" s="8">
        <f>'C завтраками| Bed and breakfast'!AV10*0.9</f>
        <v>25155</v>
      </c>
      <c r="AW10" s="8">
        <f>'C завтраками| Bed and breakfast'!AW10*0.9</f>
        <v>24255</v>
      </c>
      <c r="AX10" s="8">
        <f>'C завтраками| Bed and breakfast'!AX10*0.9</f>
        <v>26055</v>
      </c>
      <c r="AY10" s="8">
        <f>'C завтраками| Bed and breakfast'!AY10*0.9</f>
        <v>29655</v>
      </c>
      <c r="AZ10" s="8">
        <f>'C завтраками| Bed and breakfast'!AZ10*0.9</f>
        <v>27855</v>
      </c>
      <c r="BA10" s="8">
        <f>'C завтраками| Bed and breakfast'!BA10*0.9</f>
        <v>24255</v>
      </c>
      <c r="BB10" s="8">
        <f>'C завтраками| Bed and breakfast'!BB10*0.9</f>
        <v>22905</v>
      </c>
      <c r="BC10" s="8">
        <f>'C завтраками| Bed and breakfast'!BC10*0.9</f>
        <v>21555</v>
      </c>
      <c r="BD10" s="8">
        <f>'C завтраками| Bed and breakfast'!BD10*0.9</f>
        <v>22905</v>
      </c>
      <c r="BE10" s="8">
        <f>'C завтраками| Bed and breakfast'!BE10*0.9</f>
        <v>18405</v>
      </c>
      <c r="BF10" s="8">
        <f>'C завтраками| Bed and breakfast'!BF10*0.9</f>
        <v>17055</v>
      </c>
    </row>
    <row r="11" spans="1:58" s="53" customFormat="1" x14ac:dyDescent="0.2">
      <c r="A11" s="180">
        <v>2</v>
      </c>
      <c r="B11" s="8">
        <f>'C завтраками| Bed and breakfast'!B11*0.9</f>
        <v>16560</v>
      </c>
      <c r="C11" s="8">
        <f>'C завтраками| Bed and breakfast'!C11*0.9</f>
        <v>13140</v>
      </c>
      <c r="D11" s="8">
        <f>'C завтраками| Bed and breakfast'!D11*0.9</f>
        <v>17640</v>
      </c>
      <c r="E11" s="8">
        <f>'C завтраками| Bed and breakfast'!E11*0.9</f>
        <v>14400</v>
      </c>
      <c r="F11" s="8">
        <f>'C завтраками| Bed and breakfast'!F11*0.9</f>
        <v>17640</v>
      </c>
      <c r="G11" s="8">
        <f>'C завтраками| Bed and breakfast'!G11*0.9</f>
        <v>18540</v>
      </c>
      <c r="H11" s="8">
        <f>'C завтраками| Bed and breakfast'!H11*0.9</f>
        <v>13140</v>
      </c>
      <c r="I11" s="8">
        <f>'C завтраками| Bed and breakfast'!I11*0.9</f>
        <v>12780</v>
      </c>
      <c r="J11" s="8">
        <f>'C завтраками| Bed and breakfast'!J11*0.9</f>
        <v>14040</v>
      </c>
      <c r="K11" s="8">
        <f>'C завтраками| Bed and breakfast'!K11*0.9</f>
        <v>12780</v>
      </c>
      <c r="L11" s="8">
        <f>'C завтраками| Bed and breakfast'!L11*0.9</f>
        <v>12780</v>
      </c>
      <c r="M11" s="8">
        <f>'C завтраками| Bed and breakfast'!M11*0.9</f>
        <v>11700</v>
      </c>
      <c r="N11" s="8">
        <f>'C завтраками| Bed and breakfast'!N11*0.9</f>
        <v>11700</v>
      </c>
      <c r="O11" s="8">
        <f>'C завтраками| Bed and breakfast'!O11*0.9</f>
        <v>11700</v>
      </c>
      <c r="P11" s="8">
        <f>'C завтраками| Bed and breakfast'!P11*0.9</f>
        <v>11700</v>
      </c>
      <c r="Q11" s="8">
        <f>'C завтраками| Bed and breakfast'!Q11*0.9</f>
        <v>13410</v>
      </c>
      <c r="R11" s="8">
        <f>'C завтраками| Bed and breakfast'!R11*0.9</f>
        <v>12780</v>
      </c>
      <c r="S11" s="8">
        <f>'C завтраками| Bed and breakfast'!S11*0.9</f>
        <v>12780</v>
      </c>
      <c r="T11" s="8">
        <f>'C завтраками| Bed and breakfast'!T11*0.9</f>
        <v>13410</v>
      </c>
      <c r="U11" s="8">
        <f>'C завтраками| Bed and breakfast'!U11*0.9</f>
        <v>11070</v>
      </c>
      <c r="V11" s="8">
        <f>'C завтраками| Bed and breakfast'!V11*0.9</f>
        <v>10440</v>
      </c>
      <c r="W11" s="8">
        <f>'C завтраками| Bed and breakfast'!W11*0.9</f>
        <v>11070</v>
      </c>
      <c r="X11" s="8">
        <f>'C завтраками| Bed and breakfast'!X11*0.9</f>
        <v>10440</v>
      </c>
      <c r="Y11" s="8">
        <f>'C завтраками| Bed and breakfast'!Y11*0.9</f>
        <v>11070</v>
      </c>
      <c r="Z11" s="8">
        <f>'C завтраками| Bed and breakfast'!Z11*0.9</f>
        <v>10440</v>
      </c>
      <c r="AA11" s="8">
        <f>'C завтраками| Bed and breakfast'!AA11*0.9</f>
        <v>11070</v>
      </c>
      <c r="AB11" s="8">
        <f>'C завтраками| Bed and breakfast'!AB11*0.9</f>
        <v>10440</v>
      </c>
      <c r="AC11" s="8">
        <f>'C завтраками| Bed and breakfast'!AC11*0.9</f>
        <v>11070</v>
      </c>
      <c r="AD11" s="8">
        <f>'C завтраками| Bed and breakfast'!AD11*0.9</f>
        <v>10440</v>
      </c>
      <c r="AE11" s="8">
        <f>'C завтраками| Bed and breakfast'!AE11*0.9</f>
        <v>11070</v>
      </c>
      <c r="AF11" s="8">
        <f>'C завтраками| Bed and breakfast'!AF11*0.9</f>
        <v>11880</v>
      </c>
      <c r="AG11" s="8">
        <f>'C завтраками| Bed and breakfast'!AG11*0.9</f>
        <v>11070</v>
      </c>
      <c r="AH11" s="8">
        <f>'C завтраками| Bed and breakfast'!AH11*0.9</f>
        <v>12330</v>
      </c>
      <c r="AI11" s="8">
        <f>'C завтраками| Bed and breakfast'!AI11*0.9</f>
        <v>13770</v>
      </c>
      <c r="AJ11" s="8">
        <f>'C завтраками| Bed and breakfast'!AJ11*0.9</f>
        <v>12330</v>
      </c>
      <c r="AK11" s="8">
        <f>'C завтраками| Bed and breakfast'!AK11*0.9</f>
        <v>18090</v>
      </c>
      <c r="AL11" s="8">
        <f>'C завтраками| Bed and breakfast'!AL11*0.9</f>
        <v>26550</v>
      </c>
      <c r="AM11" s="8">
        <f>'C завтраками| Bed and breakfast'!AM11*0.9</f>
        <v>28800</v>
      </c>
      <c r="AN11" s="8">
        <f>'C завтраками| Bed and breakfast'!AN11*0.9</f>
        <v>37350</v>
      </c>
      <c r="AO11" s="8">
        <f>'C завтраками| Bed and breakfast'!AO11*0.9</f>
        <v>37350</v>
      </c>
      <c r="AP11" s="8">
        <f>'C завтраками| Bed and breakfast'!AP11*0.9</f>
        <v>40500</v>
      </c>
      <c r="AQ11" s="8">
        <f>'C завтраками| Bed and breakfast'!AQ11*0.9</f>
        <v>31050</v>
      </c>
      <c r="AR11" s="8">
        <f>'C завтраками| Bed and breakfast'!AR11*0.9</f>
        <v>28800</v>
      </c>
      <c r="AS11" s="8">
        <f>'C завтраками| Bed and breakfast'!AS11*0.9</f>
        <v>23310</v>
      </c>
      <c r="AT11" s="8">
        <f>'C завтраками| Bed and breakfast'!AT11*0.9</f>
        <v>21510</v>
      </c>
      <c r="AU11" s="8">
        <f>'C завтраками| Bed and breakfast'!AU11*0.9</f>
        <v>25110</v>
      </c>
      <c r="AV11" s="8">
        <f>'C завтраками| Bed and breakfast'!AV11*0.9</f>
        <v>26910</v>
      </c>
      <c r="AW11" s="8">
        <f>'C завтраками| Bed and breakfast'!AW11*0.9</f>
        <v>26010</v>
      </c>
      <c r="AX11" s="8">
        <f>'C завтраками| Bed and breakfast'!AX11*0.9</f>
        <v>27810</v>
      </c>
      <c r="AY11" s="8">
        <f>'C завтраками| Bed and breakfast'!AY11*0.9</f>
        <v>31410</v>
      </c>
      <c r="AZ11" s="8">
        <f>'C завтраками| Bed and breakfast'!AZ11*0.9</f>
        <v>29610</v>
      </c>
      <c r="BA11" s="8">
        <f>'C завтраками| Bed and breakfast'!BA11*0.9</f>
        <v>26010</v>
      </c>
      <c r="BB11" s="8">
        <f>'C завтраками| Bed and breakfast'!BB11*0.9</f>
        <v>24660</v>
      </c>
      <c r="BC11" s="8">
        <f>'C завтраками| Bed and breakfast'!BC11*0.9</f>
        <v>23310</v>
      </c>
      <c r="BD11" s="8">
        <f>'C завтраками| Bed and breakfast'!BD11*0.9</f>
        <v>24660</v>
      </c>
      <c r="BE11" s="8">
        <f>'C завтраками| Bed and breakfast'!BE11*0.9</f>
        <v>20160</v>
      </c>
      <c r="BF11" s="8">
        <f>'C завтраками| Bed and breakfast'!BF11*0.9</f>
        <v>18810</v>
      </c>
    </row>
    <row r="12" spans="1:58"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s="53" customFormat="1" x14ac:dyDescent="0.2">
      <c r="A13" s="88">
        <f>A7</f>
        <v>1</v>
      </c>
      <c r="B13" s="8">
        <f>'C завтраками| Bed and breakfast'!B13*0.9</f>
        <v>15930</v>
      </c>
      <c r="C13" s="8">
        <f>'C завтраками| Bed and breakfast'!C13*0.9</f>
        <v>12510</v>
      </c>
      <c r="D13" s="8">
        <f>'C завтраками| Bed and breakfast'!D13*0.9</f>
        <v>17010</v>
      </c>
      <c r="E13" s="8">
        <f>'C завтраками| Bed and breakfast'!E13*0.9</f>
        <v>13770</v>
      </c>
      <c r="F13" s="8">
        <f>'C завтраками| Bed and breakfast'!F13*0.9</f>
        <v>17010</v>
      </c>
      <c r="G13" s="8">
        <f>'C завтраками| Bed and breakfast'!G13*0.9</f>
        <v>17910</v>
      </c>
      <c r="H13" s="8">
        <f>'C завтраками| Bed and breakfast'!H13*0.9</f>
        <v>12510</v>
      </c>
      <c r="I13" s="8">
        <f>'C завтраками| Bed and breakfast'!I13*0.9</f>
        <v>12150</v>
      </c>
      <c r="J13" s="8">
        <f>'C завтраками| Bed and breakfast'!J13*0.9</f>
        <v>13410</v>
      </c>
      <c r="K13" s="8">
        <f>'C завтраками| Bed and breakfast'!K13*0.9</f>
        <v>12150</v>
      </c>
      <c r="L13" s="8">
        <f>'C завтраками| Bed and breakfast'!L13*0.9</f>
        <v>12150</v>
      </c>
      <c r="M13" s="8">
        <f>'C завтраками| Bed and breakfast'!M13*0.9</f>
        <v>11070</v>
      </c>
      <c r="N13" s="8">
        <f>'C завтраками| Bed and breakfast'!N13*0.9</f>
        <v>11070</v>
      </c>
      <c r="O13" s="8">
        <f>'C завтраками| Bed and breakfast'!O13*0.9</f>
        <v>11070</v>
      </c>
      <c r="P13" s="8">
        <f>'C завтраками| Bed and breakfast'!P13*0.9</f>
        <v>11070</v>
      </c>
      <c r="Q13" s="8">
        <f>'C завтраками| Bed and breakfast'!Q13*0.9</f>
        <v>12780</v>
      </c>
      <c r="R13" s="8">
        <f>'C завтраками| Bed and breakfast'!R13*0.9</f>
        <v>12150</v>
      </c>
      <c r="S13" s="8">
        <f>'C завтраками| Bed and breakfast'!S13*0.9</f>
        <v>12150</v>
      </c>
      <c r="T13" s="8">
        <f>'C завтраками| Bed and breakfast'!T13*0.9</f>
        <v>12780</v>
      </c>
      <c r="U13" s="8">
        <f>'C завтраками| Bed and breakfast'!U13*0.9</f>
        <v>10440</v>
      </c>
      <c r="V13" s="8">
        <f>'C завтраками| Bed and breakfast'!V13*0.9</f>
        <v>9810</v>
      </c>
      <c r="W13" s="8">
        <f>'C завтраками| Bed and breakfast'!W13*0.9</f>
        <v>10440</v>
      </c>
      <c r="X13" s="8">
        <f>'C завтраками| Bed and breakfast'!X13*0.9</f>
        <v>9810</v>
      </c>
      <c r="Y13" s="8">
        <f>'C завтраками| Bed and breakfast'!Y13*0.9</f>
        <v>10440</v>
      </c>
      <c r="Z13" s="8">
        <f>'C завтраками| Bed and breakfast'!Z13*0.9</f>
        <v>9810</v>
      </c>
      <c r="AA13" s="8">
        <f>'C завтраками| Bed and breakfast'!AA13*0.9</f>
        <v>10440</v>
      </c>
      <c r="AB13" s="8">
        <f>'C завтраками| Bed and breakfast'!AB13*0.9</f>
        <v>9810</v>
      </c>
      <c r="AC13" s="8">
        <f>'C завтраками| Bed and breakfast'!AC13*0.9</f>
        <v>10440</v>
      </c>
      <c r="AD13" s="8">
        <f>'C завтраками| Bed and breakfast'!AD13*0.9</f>
        <v>9810</v>
      </c>
      <c r="AE13" s="8">
        <f>'C завтраками| Bed and breakfast'!AE13*0.9</f>
        <v>10440</v>
      </c>
      <c r="AF13" s="8">
        <f>'C завтраками| Bed and breakfast'!AF13*0.9</f>
        <v>11250</v>
      </c>
      <c r="AG13" s="8">
        <f>'C завтраками| Bed and breakfast'!AG13*0.9</f>
        <v>10440</v>
      </c>
      <c r="AH13" s="8">
        <f>'C завтраками| Bed and breakfast'!AH13*0.9</f>
        <v>11700</v>
      </c>
      <c r="AI13" s="8">
        <f>'C завтраками| Bed and breakfast'!AI13*0.9</f>
        <v>13140</v>
      </c>
      <c r="AJ13" s="8">
        <f>'C завтраками| Bed and breakfast'!AJ13*0.9</f>
        <v>11700</v>
      </c>
      <c r="AK13" s="8">
        <f>'C завтраками| Bed and breakfast'!AK13*0.9</f>
        <v>17460</v>
      </c>
      <c r="AL13" s="8">
        <f>'C завтраками| Bed and breakfast'!AL13*0.9</f>
        <v>25425</v>
      </c>
      <c r="AM13" s="8">
        <f>'C завтраками| Bed and breakfast'!AM13*0.9</f>
        <v>27675</v>
      </c>
      <c r="AN13" s="8">
        <f>'C завтраками| Bed and breakfast'!AN13*0.9</f>
        <v>36225</v>
      </c>
      <c r="AO13" s="8">
        <f>'C завтраками| Bed and breakfast'!AO13*0.9</f>
        <v>36225</v>
      </c>
      <c r="AP13" s="8">
        <f>'C завтраками| Bed and breakfast'!AP13*0.9</f>
        <v>39375</v>
      </c>
      <c r="AQ13" s="8">
        <f>'C завтраками| Bed and breakfast'!AQ13*0.9</f>
        <v>29925</v>
      </c>
      <c r="AR13" s="8">
        <f>'C завтраками| Bed and breakfast'!AR13*0.9</f>
        <v>27675</v>
      </c>
      <c r="AS13" s="8">
        <f>'C завтраками| Bed and breakfast'!AS13*0.9</f>
        <v>22455</v>
      </c>
      <c r="AT13" s="8">
        <f>'C завтраками| Bed and breakfast'!AT13*0.9</f>
        <v>20655</v>
      </c>
      <c r="AU13" s="8">
        <f>'C завтраками| Bed and breakfast'!AU13*0.9</f>
        <v>24255</v>
      </c>
      <c r="AV13" s="8">
        <f>'C завтраками| Bed and breakfast'!AV13*0.9</f>
        <v>26055</v>
      </c>
      <c r="AW13" s="8">
        <f>'C завтраками| Bed and breakfast'!AW13*0.9</f>
        <v>25155</v>
      </c>
      <c r="AX13" s="8">
        <f>'C завтраками| Bed and breakfast'!AX13*0.9</f>
        <v>26955</v>
      </c>
      <c r="AY13" s="8">
        <f>'C завтраками| Bed and breakfast'!AY13*0.9</f>
        <v>30555</v>
      </c>
      <c r="AZ13" s="8">
        <f>'C завтраками| Bed and breakfast'!AZ13*0.9</f>
        <v>28755</v>
      </c>
      <c r="BA13" s="8">
        <f>'C завтраками| Bed and breakfast'!BA13*0.9</f>
        <v>25155</v>
      </c>
      <c r="BB13" s="8">
        <f>'C завтраками| Bed and breakfast'!BB13*0.9</f>
        <v>23805</v>
      </c>
      <c r="BC13" s="8">
        <f>'C завтраками| Bed and breakfast'!BC13*0.9</f>
        <v>22455</v>
      </c>
      <c r="BD13" s="8">
        <f>'C завтраками| Bed and breakfast'!BD13*0.9</f>
        <v>23805</v>
      </c>
      <c r="BE13" s="8">
        <f>'C завтраками| Bed and breakfast'!BE13*0.9</f>
        <v>19305</v>
      </c>
      <c r="BF13" s="8">
        <f>'C завтраками| Bed and breakfast'!BF13*0.9</f>
        <v>17955</v>
      </c>
    </row>
    <row r="14" spans="1:58" s="53" customFormat="1" x14ac:dyDescent="0.2">
      <c r="A14" s="88">
        <f>A8</f>
        <v>2</v>
      </c>
      <c r="B14" s="8">
        <f>'C завтраками| Bed and breakfast'!B14*0.9</f>
        <v>17460</v>
      </c>
      <c r="C14" s="8">
        <f>'C завтраками| Bed and breakfast'!C14*0.9</f>
        <v>14040</v>
      </c>
      <c r="D14" s="8">
        <f>'C завтраками| Bed and breakfast'!D14*0.9</f>
        <v>18540</v>
      </c>
      <c r="E14" s="8">
        <f>'C завтраками| Bed and breakfast'!E14*0.9</f>
        <v>15300</v>
      </c>
      <c r="F14" s="8">
        <f>'C завтраками| Bed and breakfast'!F14*0.9</f>
        <v>18540</v>
      </c>
      <c r="G14" s="8">
        <f>'C завтраками| Bed and breakfast'!G14*0.9</f>
        <v>19440</v>
      </c>
      <c r="H14" s="8">
        <f>'C завтраками| Bed and breakfast'!H14*0.9</f>
        <v>14040</v>
      </c>
      <c r="I14" s="8">
        <f>'C завтраками| Bed and breakfast'!I14*0.9</f>
        <v>13680</v>
      </c>
      <c r="J14" s="8">
        <f>'C завтраками| Bed and breakfast'!J14*0.9</f>
        <v>14940</v>
      </c>
      <c r="K14" s="8">
        <f>'C завтраками| Bed and breakfast'!K14*0.9</f>
        <v>13680</v>
      </c>
      <c r="L14" s="8">
        <f>'C завтраками| Bed and breakfast'!L14*0.9</f>
        <v>13680</v>
      </c>
      <c r="M14" s="8">
        <f>'C завтраками| Bed and breakfast'!M14*0.9</f>
        <v>12600</v>
      </c>
      <c r="N14" s="8">
        <f>'C завтраками| Bed and breakfast'!N14*0.9</f>
        <v>12600</v>
      </c>
      <c r="O14" s="8">
        <f>'C завтраками| Bed and breakfast'!O14*0.9</f>
        <v>12600</v>
      </c>
      <c r="P14" s="8">
        <f>'C завтраками| Bed and breakfast'!P14*0.9</f>
        <v>12600</v>
      </c>
      <c r="Q14" s="8">
        <f>'C завтраками| Bed and breakfast'!Q14*0.9</f>
        <v>14310</v>
      </c>
      <c r="R14" s="8">
        <f>'C завтраками| Bed and breakfast'!R14*0.9</f>
        <v>13680</v>
      </c>
      <c r="S14" s="8">
        <f>'C завтраками| Bed and breakfast'!S14*0.9</f>
        <v>13680</v>
      </c>
      <c r="T14" s="8">
        <f>'C завтраками| Bed and breakfast'!T14*0.9</f>
        <v>14310</v>
      </c>
      <c r="U14" s="8">
        <f>'C завтраками| Bed and breakfast'!U14*0.9</f>
        <v>11970</v>
      </c>
      <c r="V14" s="8">
        <f>'C завтраками| Bed and breakfast'!V14*0.9</f>
        <v>11340</v>
      </c>
      <c r="W14" s="8">
        <f>'C завтраками| Bed and breakfast'!W14*0.9</f>
        <v>11970</v>
      </c>
      <c r="X14" s="8">
        <f>'C завтраками| Bed and breakfast'!X14*0.9</f>
        <v>11340</v>
      </c>
      <c r="Y14" s="8">
        <f>'C завтраками| Bed and breakfast'!Y14*0.9</f>
        <v>11970</v>
      </c>
      <c r="Z14" s="8">
        <f>'C завтраками| Bed and breakfast'!Z14*0.9</f>
        <v>11340</v>
      </c>
      <c r="AA14" s="8">
        <f>'C завтраками| Bed and breakfast'!AA14*0.9</f>
        <v>11970</v>
      </c>
      <c r="AB14" s="8">
        <f>'C завтраками| Bed and breakfast'!AB14*0.9</f>
        <v>11340</v>
      </c>
      <c r="AC14" s="8">
        <f>'C завтраками| Bed and breakfast'!AC14*0.9</f>
        <v>11970</v>
      </c>
      <c r="AD14" s="8">
        <f>'C завтраками| Bed and breakfast'!AD14*0.9</f>
        <v>11340</v>
      </c>
      <c r="AE14" s="8">
        <f>'C завтраками| Bed and breakfast'!AE14*0.9</f>
        <v>11970</v>
      </c>
      <c r="AF14" s="8">
        <f>'C завтраками| Bed and breakfast'!AF14*0.9</f>
        <v>12780</v>
      </c>
      <c r="AG14" s="8">
        <f>'C завтраками| Bed and breakfast'!AG14*0.9</f>
        <v>11970</v>
      </c>
      <c r="AH14" s="8">
        <f>'C завтраками| Bed and breakfast'!AH14*0.9</f>
        <v>13230</v>
      </c>
      <c r="AI14" s="8">
        <f>'C завтраками| Bed and breakfast'!AI14*0.9</f>
        <v>14670</v>
      </c>
      <c r="AJ14" s="8">
        <f>'C завтраками| Bed and breakfast'!AJ14*0.9</f>
        <v>13230</v>
      </c>
      <c r="AK14" s="8">
        <f>'C завтраками| Bed and breakfast'!AK14*0.9</f>
        <v>18990</v>
      </c>
      <c r="AL14" s="8">
        <f>'C завтраками| Bed and breakfast'!AL14*0.9</f>
        <v>27450</v>
      </c>
      <c r="AM14" s="8">
        <f>'C завтраками| Bed and breakfast'!AM14*0.9</f>
        <v>29700</v>
      </c>
      <c r="AN14" s="8">
        <f>'C завтраками| Bed and breakfast'!AN14*0.9</f>
        <v>38250</v>
      </c>
      <c r="AO14" s="8">
        <f>'C завтраками| Bed and breakfast'!AO14*0.9</f>
        <v>38250</v>
      </c>
      <c r="AP14" s="8">
        <f>'C завтраками| Bed and breakfast'!AP14*0.9</f>
        <v>41400</v>
      </c>
      <c r="AQ14" s="8">
        <f>'C завтраками| Bed and breakfast'!AQ14*0.9</f>
        <v>31950</v>
      </c>
      <c r="AR14" s="8">
        <f>'C завтраками| Bed and breakfast'!AR14*0.9</f>
        <v>29700</v>
      </c>
      <c r="AS14" s="8">
        <f>'C завтраками| Bed and breakfast'!AS14*0.9</f>
        <v>24210</v>
      </c>
      <c r="AT14" s="8">
        <f>'C завтраками| Bed and breakfast'!AT14*0.9</f>
        <v>22410</v>
      </c>
      <c r="AU14" s="8">
        <f>'C завтраками| Bed and breakfast'!AU14*0.9</f>
        <v>26010</v>
      </c>
      <c r="AV14" s="8">
        <f>'C завтраками| Bed and breakfast'!AV14*0.9</f>
        <v>27810</v>
      </c>
      <c r="AW14" s="8">
        <f>'C завтраками| Bed and breakfast'!AW14*0.9</f>
        <v>26910</v>
      </c>
      <c r="AX14" s="8">
        <f>'C завтраками| Bed and breakfast'!AX14*0.9</f>
        <v>28710</v>
      </c>
      <c r="AY14" s="8">
        <f>'C завтраками| Bed and breakfast'!AY14*0.9</f>
        <v>32310</v>
      </c>
      <c r="AZ14" s="8">
        <f>'C завтраками| Bed and breakfast'!AZ14*0.9</f>
        <v>30510</v>
      </c>
      <c r="BA14" s="8">
        <f>'C завтраками| Bed and breakfast'!BA14*0.9</f>
        <v>26910</v>
      </c>
      <c r="BB14" s="8">
        <f>'C завтраками| Bed and breakfast'!BB14*0.9</f>
        <v>25560</v>
      </c>
      <c r="BC14" s="8">
        <f>'C завтраками| Bed and breakfast'!BC14*0.9</f>
        <v>24210</v>
      </c>
      <c r="BD14" s="8">
        <f>'C завтраками| Bed and breakfast'!BD14*0.9</f>
        <v>25560</v>
      </c>
      <c r="BE14" s="8">
        <f>'C завтраками| Bed and breakfast'!BE14*0.9</f>
        <v>21060</v>
      </c>
      <c r="BF14" s="8">
        <f>'C завтраками| Bed and breakfast'!BF14*0.9</f>
        <v>19710</v>
      </c>
    </row>
    <row r="15" spans="1:58"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s="53" customFormat="1" x14ac:dyDescent="0.2">
      <c r="A16" s="88">
        <f>A7</f>
        <v>1</v>
      </c>
      <c r="B16" s="8">
        <f>'C завтраками| Bed and breakfast'!B16*0.9</f>
        <v>17460</v>
      </c>
      <c r="C16" s="8">
        <f>'C завтраками| Bed and breakfast'!C16*0.9</f>
        <v>14040</v>
      </c>
      <c r="D16" s="8">
        <f>'C завтраками| Bed and breakfast'!D16*0.9</f>
        <v>18540</v>
      </c>
      <c r="E16" s="8">
        <f>'C завтраками| Bed and breakfast'!E16*0.9</f>
        <v>15300</v>
      </c>
      <c r="F16" s="8">
        <f>'C завтраками| Bed and breakfast'!F16*0.9</f>
        <v>18540</v>
      </c>
      <c r="G16" s="8">
        <f>'C завтраками| Bed and breakfast'!G16*0.9</f>
        <v>19440</v>
      </c>
      <c r="H16" s="8">
        <f>'C завтраками| Bed and breakfast'!H16*0.9</f>
        <v>14040</v>
      </c>
      <c r="I16" s="8">
        <f>'C завтраками| Bed and breakfast'!I16*0.9</f>
        <v>13680</v>
      </c>
      <c r="J16" s="8">
        <f>'C завтраками| Bed and breakfast'!J16*0.9</f>
        <v>14940</v>
      </c>
      <c r="K16" s="8">
        <f>'C завтраками| Bed and breakfast'!K16*0.9</f>
        <v>13680</v>
      </c>
      <c r="L16" s="8">
        <f>'C завтраками| Bed and breakfast'!L16*0.9</f>
        <v>13680</v>
      </c>
      <c r="M16" s="8">
        <f>'C завтраками| Bed and breakfast'!M16*0.9</f>
        <v>12600</v>
      </c>
      <c r="N16" s="8">
        <f>'C завтраками| Bed and breakfast'!N16*0.9</f>
        <v>12600</v>
      </c>
      <c r="O16" s="8">
        <f>'C завтраками| Bed and breakfast'!O16*0.9</f>
        <v>12600</v>
      </c>
      <c r="P16" s="8">
        <f>'C завтраками| Bed and breakfast'!P16*0.9</f>
        <v>12600</v>
      </c>
      <c r="Q16" s="8">
        <f>'C завтраками| Bed and breakfast'!Q16*0.9</f>
        <v>14310</v>
      </c>
      <c r="R16" s="8">
        <f>'C завтраками| Bed and breakfast'!R16*0.9</f>
        <v>13680</v>
      </c>
      <c r="S16" s="8">
        <f>'C завтраками| Bed and breakfast'!S16*0.9</f>
        <v>13680</v>
      </c>
      <c r="T16" s="8">
        <f>'C завтраками| Bed and breakfast'!T16*0.9</f>
        <v>14310</v>
      </c>
      <c r="U16" s="8">
        <f>'C завтраками| Bed and breakfast'!U16*0.9</f>
        <v>11970</v>
      </c>
      <c r="V16" s="8">
        <f>'C завтраками| Bed and breakfast'!V16*0.9</f>
        <v>11340</v>
      </c>
      <c r="W16" s="8">
        <f>'C завтраками| Bed and breakfast'!W16*0.9</f>
        <v>11970</v>
      </c>
      <c r="X16" s="8">
        <f>'C завтраками| Bed and breakfast'!X16*0.9</f>
        <v>11340</v>
      </c>
      <c r="Y16" s="8">
        <f>'C завтраками| Bed and breakfast'!Y16*0.9</f>
        <v>11970</v>
      </c>
      <c r="Z16" s="8">
        <f>'C завтраками| Bed and breakfast'!Z16*0.9</f>
        <v>11340</v>
      </c>
      <c r="AA16" s="8">
        <f>'C завтраками| Bed and breakfast'!AA16*0.9</f>
        <v>11970</v>
      </c>
      <c r="AB16" s="8">
        <f>'C завтраками| Bed and breakfast'!AB16*0.9</f>
        <v>11340</v>
      </c>
      <c r="AC16" s="8">
        <f>'C завтраками| Bed and breakfast'!AC16*0.9</f>
        <v>11970</v>
      </c>
      <c r="AD16" s="8">
        <f>'C завтраками| Bed and breakfast'!AD16*0.9</f>
        <v>11340</v>
      </c>
      <c r="AE16" s="8">
        <f>'C завтраками| Bed and breakfast'!AE16*0.9</f>
        <v>11970</v>
      </c>
      <c r="AF16" s="8">
        <f>'C завтраками| Bed and breakfast'!AF16*0.9</f>
        <v>12780</v>
      </c>
      <c r="AG16" s="8">
        <f>'C завтраками| Bed and breakfast'!AG16*0.9</f>
        <v>11970</v>
      </c>
      <c r="AH16" s="8">
        <f>'C завтраками| Bed and breakfast'!AH16*0.9</f>
        <v>13230</v>
      </c>
      <c r="AI16" s="8">
        <f>'C завтраками| Bed and breakfast'!AI16*0.9</f>
        <v>14670</v>
      </c>
      <c r="AJ16" s="8">
        <f>'C завтраками| Bed and breakfast'!AJ16*0.9</f>
        <v>13230</v>
      </c>
      <c r="AK16" s="8">
        <f>'C завтраками| Bed and breakfast'!AK16*0.9</f>
        <v>18990</v>
      </c>
      <c r="AL16" s="8">
        <f>'C завтраками| Bed and breakfast'!AL16*0.9</f>
        <v>27225</v>
      </c>
      <c r="AM16" s="8">
        <f>'C завтраками| Bed and breakfast'!AM16*0.9</f>
        <v>29475</v>
      </c>
      <c r="AN16" s="8">
        <f>'C завтраками| Bed and breakfast'!AN16*0.9</f>
        <v>38025</v>
      </c>
      <c r="AO16" s="8">
        <f>'C завтраками| Bed and breakfast'!AO16*0.9</f>
        <v>38025</v>
      </c>
      <c r="AP16" s="8">
        <f>'C завтраками| Bed and breakfast'!AP16*0.9</f>
        <v>41175</v>
      </c>
      <c r="AQ16" s="8">
        <f>'C завтраками| Bed and breakfast'!AQ16*0.9</f>
        <v>31725</v>
      </c>
      <c r="AR16" s="8">
        <f>'C завтраками| Bed and breakfast'!AR16*0.9</f>
        <v>29475</v>
      </c>
      <c r="AS16" s="8">
        <f>'C завтраками| Bed and breakfast'!AS16*0.9</f>
        <v>23805</v>
      </c>
      <c r="AT16" s="8">
        <f>'C завтраками| Bed and breakfast'!AT16*0.9</f>
        <v>22005</v>
      </c>
      <c r="AU16" s="8">
        <f>'C завтраками| Bed and breakfast'!AU16*0.9</f>
        <v>25605</v>
      </c>
      <c r="AV16" s="8">
        <f>'C завтраками| Bed and breakfast'!AV16*0.9</f>
        <v>27405</v>
      </c>
      <c r="AW16" s="8">
        <f>'C завтраками| Bed and breakfast'!AW16*0.9</f>
        <v>26685</v>
      </c>
      <c r="AX16" s="8">
        <f>'C завтраками| Bed and breakfast'!AX16*0.9</f>
        <v>28485</v>
      </c>
      <c r="AY16" s="8">
        <f>'C завтраками| Bed and breakfast'!AY16*0.9</f>
        <v>32085</v>
      </c>
      <c r="AZ16" s="8">
        <f>'C завтраками| Bed and breakfast'!AZ16*0.9</f>
        <v>30285</v>
      </c>
      <c r="BA16" s="8">
        <f>'C завтраками| Bed and breakfast'!BA16*0.9</f>
        <v>26685</v>
      </c>
      <c r="BB16" s="8">
        <f>'C завтраками| Bed and breakfast'!BB16*0.9</f>
        <v>25335</v>
      </c>
      <c r="BC16" s="8">
        <f>'C завтраками| Bed and breakfast'!BC16*0.9</f>
        <v>23985</v>
      </c>
      <c r="BD16" s="8">
        <f>'C завтраками| Bed and breakfast'!BD16*0.9</f>
        <v>25335</v>
      </c>
      <c r="BE16" s="8">
        <f>'C завтраками| Bed and breakfast'!BE16*0.9</f>
        <v>20655</v>
      </c>
      <c r="BF16" s="8">
        <f>'C завтраками| Bed and breakfast'!BF16*0.9</f>
        <v>19305</v>
      </c>
    </row>
    <row r="17" spans="1:58" s="53" customFormat="1" x14ac:dyDescent="0.2">
      <c r="A17" s="88">
        <f>A8</f>
        <v>2</v>
      </c>
      <c r="B17" s="8">
        <f>'C завтраками| Bed and breakfast'!B17*0.9</f>
        <v>18990</v>
      </c>
      <c r="C17" s="8">
        <f>'C завтраками| Bed and breakfast'!C17*0.9</f>
        <v>15570</v>
      </c>
      <c r="D17" s="8">
        <f>'C завтраками| Bed and breakfast'!D17*0.9</f>
        <v>20070</v>
      </c>
      <c r="E17" s="8">
        <f>'C завтраками| Bed and breakfast'!E17*0.9</f>
        <v>16830</v>
      </c>
      <c r="F17" s="8">
        <f>'C завтраками| Bed and breakfast'!F17*0.9</f>
        <v>20070</v>
      </c>
      <c r="G17" s="8">
        <f>'C завтраками| Bed and breakfast'!G17*0.9</f>
        <v>20970</v>
      </c>
      <c r="H17" s="8">
        <f>'C завтраками| Bed and breakfast'!H17*0.9</f>
        <v>15570</v>
      </c>
      <c r="I17" s="8">
        <f>'C завтраками| Bed and breakfast'!I17*0.9</f>
        <v>15210</v>
      </c>
      <c r="J17" s="8">
        <f>'C завтраками| Bed and breakfast'!J17*0.9</f>
        <v>16470</v>
      </c>
      <c r="K17" s="8">
        <f>'C завтраками| Bed and breakfast'!K17*0.9</f>
        <v>15210</v>
      </c>
      <c r="L17" s="8">
        <f>'C завтраками| Bed and breakfast'!L17*0.9</f>
        <v>15210</v>
      </c>
      <c r="M17" s="8">
        <f>'C завтраками| Bed and breakfast'!M17*0.9</f>
        <v>14130</v>
      </c>
      <c r="N17" s="8">
        <f>'C завтраками| Bed and breakfast'!N17*0.9</f>
        <v>14130</v>
      </c>
      <c r="O17" s="8">
        <f>'C завтраками| Bed and breakfast'!O17*0.9</f>
        <v>14130</v>
      </c>
      <c r="P17" s="8">
        <f>'C завтраками| Bed and breakfast'!P17*0.9</f>
        <v>14130</v>
      </c>
      <c r="Q17" s="8">
        <f>'C завтраками| Bed and breakfast'!Q17*0.9</f>
        <v>15840</v>
      </c>
      <c r="R17" s="8">
        <f>'C завтраками| Bed and breakfast'!R17*0.9</f>
        <v>15210</v>
      </c>
      <c r="S17" s="8">
        <f>'C завтраками| Bed and breakfast'!S17*0.9</f>
        <v>15210</v>
      </c>
      <c r="T17" s="8">
        <f>'C завтраками| Bed and breakfast'!T17*0.9</f>
        <v>15840</v>
      </c>
      <c r="U17" s="8">
        <f>'C завтраками| Bed and breakfast'!U17*0.9</f>
        <v>13500</v>
      </c>
      <c r="V17" s="8">
        <f>'C завтраками| Bed and breakfast'!V17*0.9</f>
        <v>12870</v>
      </c>
      <c r="W17" s="8">
        <f>'C завтраками| Bed and breakfast'!W17*0.9</f>
        <v>13500</v>
      </c>
      <c r="X17" s="8">
        <f>'C завтраками| Bed and breakfast'!X17*0.9</f>
        <v>12870</v>
      </c>
      <c r="Y17" s="8">
        <f>'C завтраками| Bed and breakfast'!Y17*0.9</f>
        <v>13500</v>
      </c>
      <c r="Z17" s="8">
        <f>'C завтраками| Bed and breakfast'!Z17*0.9</f>
        <v>12870</v>
      </c>
      <c r="AA17" s="8">
        <f>'C завтраками| Bed and breakfast'!AA17*0.9</f>
        <v>13500</v>
      </c>
      <c r="AB17" s="8">
        <f>'C завтраками| Bed and breakfast'!AB17*0.9</f>
        <v>12870</v>
      </c>
      <c r="AC17" s="8">
        <f>'C завтраками| Bed and breakfast'!AC17*0.9</f>
        <v>13500</v>
      </c>
      <c r="AD17" s="8">
        <f>'C завтраками| Bed and breakfast'!AD17*0.9</f>
        <v>12870</v>
      </c>
      <c r="AE17" s="8">
        <f>'C завтраками| Bed and breakfast'!AE17*0.9</f>
        <v>13500</v>
      </c>
      <c r="AF17" s="8">
        <f>'C завтраками| Bed and breakfast'!AF17*0.9</f>
        <v>14310</v>
      </c>
      <c r="AG17" s="8">
        <f>'C завтраками| Bed and breakfast'!AG17*0.9</f>
        <v>13500</v>
      </c>
      <c r="AH17" s="8">
        <f>'C завтраками| Bed and breakfast'!AH17*0.9</f>
        <v>14760</v>
      </c>
      <c r="AI17" s="8">
        <f>'C завтраками| Bed and breakfast'!AI17*0.9</f>
        <v>16200</v>
      </c>
      <c r="AJ17" s="8">
        <f>'C завтраками| Bed and breakfast'!AJ17*0.9</f>
        <v>14760</v>
      </c>
      <c r="AK17" s="8">
        <f>'C завтраками| Bed and breakfast'!AK17*0.9</f>
        <v>20520</v>
      </c>
      <c r="AL17" s="8">
        <f>'C завтраками| Bed and breakfast'!AL17*0.9</f>
        <v>29250</v>
      </c>
      <c r="AM17" s="8">
        <f>'C завтраками| Bed and breakfast'!AM17*0.9</f>
        <v>31500</v>
      </c>
      <c r="AN17" s="8">
        <f>'C завтраками| Bed and breakfast'!AN17*0.9</f>
        <v>40050</v>
      </c>
      <c r="AO17" s="8">
        <f>'C завтраками| Bed and breakfast'!AO17*0.9</f>
        <v>40050</v>
      </c>
      <c r="AP17" s="8">
        <f>'C завтраками| Bed and breakfast'!AP17*0.9</f>
        <v>43200</v>
      </c>
      <c r="AQ17" s="8">
        <f>'C завтраками| Bed and breakfast'!AQ17*0.9</f>
        <v>33750</v>
      </c>
      <c r="AR17" s="8">
        <f>'C завтраками| Bed and breakfast'!AR17*0.9</f>
        <v>31500</v>
      </c>
      <c r="AS17" s="8">
        <f>'C завтраками| Bed and breakfast'!AS17*0.9</f>
        <v>25560</v>
      </c>
      <c r="AT17" s="8">
        <f>'C завтраками| Bed and breakfast'!AT17*0.9</f>
        <v>23760</v>
      </c>
      <c r="AU17" s="8">
        <f>'C завтраками| Bed and breakfast'!AU17*0.9</f>
        <v>27360</v>
      </c>
      <c r="AV17" s="8">
        <f>'C завтраками| Bed and breakfast'!AV17*0.9</f>
        <v>29160</v>
      </c>
      <c r="AW17" s="8">
        <f>'C завтраками| Bed and breakfast'!AW17*0.9</f>
        <v>28440</v>
      </c>
      <c r="AX17" s="8">
        <f>'C завтраками| Bed and breakfast'!AX17*0.9</f>
        <v>30240</v>
      </c>
      <c r="AY17" s="8">
        <f>'C завтраками| Bed and breakfast'!AY17*0.9</f>
        <v>33840</v>
      </c>
      <c r="AZ17" s="8">
        <f>'C завтраками| Bed and breakfast'!AZ17*0.9</f>
        <v>32040</v>
      </c>
      <c r="BA17" s="8">
        <f>'C завтраками| Bed and breakfast'!BA17*0.9</f>
        <v>28440</v>
      </c>
      <c r="BB17" s="8">
        <f>'C завтраками| Bed and breakfast'!BB17*0.9</f>
        <v>27090</v>
      </c>
      <c r="BC17" s="8">
        <f>'C завтраками| Bed and breakfast'!BC17*0.9</f>
        <v>25740</v>
      </c>
      <c r="BD17" s="8">
        <f>'C завтраками| Bed and breakfast'!BD17*0.9</f>
        <v>27090</v>
      </c>
      <c r="BE17" s="8">
        <f>'C завтраками| Bed and breakfast'!BE17*0.9</f>
        <v>22410</v>
      </c>
      <c r="BF17" s="8">
        <f>'C завтраками| Bed and breakfast'!BF17*0.9</f>
        <v>21060</v>
      </c>
    </row>
    <row r="18" spans="1:58"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s="53" customFormat="1" x14ac:dyDescent="0.2">
      <c r="A19" s="88">
        <f>A7</f>
        <v>1</v>
      </c>
      <c r="B19" s="8">
        <f>'C завтраками| Bed and breakfast'!B19*0.9</f>
        <v>35730</v>
      </c>
      <c r="C19" s="8">
        <f>'C завтраками| Bed and breakfast'!C19*0.9</f>
        <v>32310</v>
      </c>
      <c r="D19" s="8">
        <f>'C завтраками| Bed and breakfast'!D19*0.9</f>
        <v>36810</v>
      </c>
      <c r="E19" s="8">
        <f>'C завтраками| Bed and breakfast'!E19*0.9</f>
        <v>33570</v>
      </c>
      <c r="F19" s="8">
        <f>'C завтраками| Bed and breakfast'!F19*0.9</f>
        <v>36810</v>
      </c>
      <c r="G19" s="8">
        <f>'C завтраками| Bed and breakfast'!G19*0.9</f>
        <v>37710</v>
      </c>
      <c r="H19" s="8">
        <f>'C завтраками| Bed and breakfast'!H19*0.9</f>
        <v>32310</v>
      </c>
      <c r="I19" s="8">
        <f>'C завтраками| Bed and breakfast'!I19*0.9</f>
        <v>28350</v>
      </c>
      <c r="J19" s="8">
        <f>'C завтраками| Bed and breakfast'!J19*0.9</f>
        <v>29610</v>
      </c>
      <c r="K19" s="8">
        <f>'C завтраками| Bed and breakfast'!K19*0.9</f>
        <v>28350</v>
      </c>
      <c r="L19" s="8">
        <f>'C завтраками| Bed and breakfast'!L19*0.9</f>
        <v>28350</v>
      </c>
      <c r="M19" s="8">
        <f>'C завтраками| Bed and breakfast'!M19*0.9</f>
        <v>27270</v>
      </c>
      <c r="N19" s="8">
        <f>'C завтраками| Bed and breakfast'!N19*0.9</f>
        <v>27270</v>
      </c>
      <c r="O19" s="8">
        <f>'C завтраками| Bed and breakfast'!O19*0.9</f>
        <v>27270</v>
      </c>
      <c r="P19" s="8">
        <f>'C завтраками| Bed and breakfast'!P19*0.9</f>
        <v>27270</v>
      </c>
      <c r="Q19" s="8">
        <f>'C завтраками| Bed and breakfast'!Q19*0.9</f>
        <v>28980</v>
      </c>
      <c r="R19" s="8">
        <f>'C завтраками| Bed and breakfast'!R19*0.9</f>
        <v>28350</v>
      </c>
      <c r="S19" s="8">
        <f>'C завтраками| Bed and breakfast'!S19*0.9</f>
        <v>28350</v>
      </c>
      <c r="T19" s="8">
        <f>'C завтраками| Bed and breakfast'!T19*0.9</f>
        <v>28980</v>
      </c>
      <c r="U19" s="8">
        <f>'C завтраками| Bed and breakfast'!U19*0.9</f>
        <v>26640</v>
      </c>
      <c r="V19" s="8">
        <f>'C завтраками| Bed and breakfast'!V19*0.9</f>
        <v>26010</v>
      </c>
      <c r="W19" s="8">
        <f>'C завтраками| Bed and breakfast'!W19*0.9</f>
        <v>26640</v>
      </c>
      <c r="X19" s="8">
        <f>'C завтраками| Bed and breakfast'!X19*0.9</f>
        <v>26010</v>
      </c>
      <c r="Y19" s="8">
        <f>'C завтраками| Bed and breakfast'!Y19*0.9</f>
        <v>26640</v>
      </c>
      <c r="Z19" s="8">
        <f>'C завтраками| Bed and breakfast'!Z19*0.9</f>
        <v>26010</v>
      </c>
      <c r="AA19" s="8">
        <f>'C завтраками| Bed and breakfast'!AA19*0.9</f>
        <v>26640</v>
      </c>
      <c r="AB19" s="8">
        <f>'C завтраками| Bed and breakfast'!AB19*0.9</f>
        <v>26010</v>
      </c>
      <c r="AC19" s="8">
        <f>'C завтраками| Bed and breakfast'!AC19*0.9</f>
        <v>26640</v>
      </c>
      <c r="AD19" s="8">
        <f>'C завтраками| Bed and breakfast'!AD19*0.9</f>
        <v>26010</v>
      </c>
      <c r="AE19" s="8">
        <f>'C завтраками| Bed and breakfast'!AE19*0.9</f>
        <v>31140</v>
      </c>
      <c r="AF19" s="8">
        <f>'C завтраками| Bed and breakfast'!AF19*0.9</f>
        <v>31950</v>
      </c>
      <c r="AG19" s="8">
        <f>'C завтраками| Bed and breakfast'!AG19*0.9</f>
        <v>31140</v>
      </c>
      <c r="AH19" s="8">
        <f>'C завтраками| Bed and breakfast'!AH19*0.9</f>
        <v>32400</v>
      </c>
      <c r="AI19" s="8">
        <f>'C завтраками| Bed and breakfast'!AI19*0.9</f>
        <v>33840</v>
      </c>
      <c r="AJ19" s="8">
        <f>'C завтраками| Bed and breakfast'!AJ19*0.9</f>
        <v>32400</v>
      </c>
      <c r="AK19" s="8">
        <f>'C завтраками| Bed and breakfast'!AK19*0.9</f>
        <v>38160</v>
      </c>
      <c r="AL19" s="8">
        <f>'C завтраками| Bed and breakfast'!AL19*0.9</f>
        <v>45225</v>
      </c>
      <c r="AM19" s="8">
        <f>'C завтраками| Bed and breakfast'!AM19*0.9</f>
        <v>47475</v>
      </c>
      <c r="AN19" s="8">
        <f>'C завтраками| Bed and breakfast'!AN19*0.9</f>
        <v>56025</v>
      </c>
      <c r="AO19" s="8">
        <f>'C завтраками| Bed and breakfast'!AO19*0.9</f>
        <v>56025</v>
      </c>
      <c r="AP19" s="8">
        <f>'C завтраками| Bed and breakfast'!AP19*0.9</f>
        <v>59175</v>
      </c>
      <c r="AQ19" s="8">
        <f>'C завтраками| Bed and breakfast'!AQ19*0.9</f>
        <v>49725</v>
      </c>
      <c r="AR19" s="8">
        <f>'C завтраками| Bed and breakfast'!AR19*0.9</f>
        <v>47475</v>
      </c>
      <c r="AS19" s="8">
        <f>'C завтраками| Bed and breakfast'!AS19*0.9</f>
        <v>37755</v>
      </c>
      <c r="AT19" s="8">
        <f>'C завтраками| Bed and breakfast'!AT19*0.9</f>
        <v>35955</v>
      </c>
      <c r="AU19" s="8">
        <f>'C завтраками| Bed and breakfast'!AU19*0.9</f>
        <v>39555</v>
      </c>
      <c r="AV19" s="8">
        <f>'C завтраками| Bed and breakfast'!AV19*0.9</f>
        <v>41355</v>
      </c>
      <c r="AW19" s="8">
        <f>'C завтраками| Bed and breakfast'!AW19*0.9</f>
        <v>44955</v>
      </c>
      <c r="AX19" s="8">
        <f>'C завтраками| Bed and breakfast'!AX19*0.9</f>
        <v>46755</v>
      </c>
      <c r="AY19" s="8">
        <f>'C завтраками| Bed and breakfast'!AY19*0.9</f>
        <v>50355</v>
      </c>
      <c r="AZ19" s="8">
        <f>'C завтраками| Bed and breakfast'!AZ19*0.9</f>
        <v>48555</v>
      </c>
      <c r="BA19" s="8">
        <f>'C завтраками| Bed and breakfast'!BA19*0.9</f>
        <v>44955</v>
      </c>
      <c r="BB19" s="8">
        <f>'C завтраками| Bed and breakfast'!BB19*0.9</f>
        <v>43605</v>
      </c>
      <c r="BC19" s="8">
        <f>'C завтраками| Bed and breakfast'!BC19*0.9</f>
        <v>42255</v>
      </c>
      <c r="BD19" s="8">
        <f>'C завтраками| Bed and breakfast'!BD19*0.9</f>
        <v>43605</v>
      </c>
      <c r="BE19" s="8">
        <f>'C завтраками| Bed and breakfast'!BE19*0.9</f>
        <v>34605</v>
      </c>
      <c r="BF19" s="8">
        <f>'C завтраками| Bed and breakfast'!BF19*0.9</f>
        <v>33255</v>
      </c>
    </row>
    <row r="20" spans="1:58" s="53" customFormat="1" x14ac:dyDescent="0.2">
      <c r="A20" s="88">
        <f>A8</f>
        <v>2</v>
      </c>
      <c r="B20" s="8">
        <f>'C завтраками| Bed and breakfast'!B20*0.9</f>
        <v>37260</v>
      </c>
      <c r="C20" s="8">
        <f>'C завтраками| Bed and breakfast'!C20*0.9</f>
        <v>33840</v>
      </c>
      <c r="D20" s="8">
        <f>'C завтраками| Bed and breakfast'!D20*0.9</f>
        <v>38340</v>
      </c>
      <c r="E20" s="8">
        <f>'C завтраками| Bed and breakfast'!E20*0.9</f>
        <v>35100</v>
      </c>
      <c r="F20" s="8">
        <f>'C завтраками| Bed and breakfast'!F20*0.9</f>
        <v>38340</v>
      </c>
      <c r="G20" s="8">
        <f>'C завтраками| Bed and breakfast'!G20*0.9</f>
        <v>39240</v>
      </c>
      <c r="H20" s="8">
        <f>'C завтраками| Bed and breakfast'!H20*0.9</f>
        <v>33840</v>
      </c>
      <c r="I20" s="8">
        <f>'C завтраками| Bed and breakfast'!I20*0.9</f>
        <v>29880</v>
      </c>
      <c r="J20" s="8">
        <f>'C завтраками| Bed and breakfast'!J20*0.9</f>
        <v>31140</v>
      </c>
      <c r="K20" s="8">
        <f>'C завтраками| Bed and breakfast'!K20*0.9</f>
        <v>29880</v>
      </c>
      <c r="L20" s="8">
        <f>'C завтраками| Bed and breakfast'!L20*0.9</f>
        <v>29880</v>
      </c>
      <c r="M20" s="8">
        <f>'C завтраками| Bed and breakfast'!M20*0.9</f>
        <v>28800</v>
      </c>
      <c r="N20" s="8">
        <f>'C завтраками| Bed and breakfast'!N20*0.9</f>
        <v>28800</v>
      </c>
      <c r="O20" s="8">
        <f>'C завтраками| Bed and breakfast'!O20*0.9</f>
        <v>28800</v>
      </c>
      <c r="P20" s="8">
        <f>'C завтраками| Bed and breakfast'!P20*0.9</f>
        <v>28800</v>
      </c>
      <c r="Q20" s="8">
        <f>'C завтраками| Bed and breakfast'!Q20*0.9</f>
        <v>30510</v>
      </c>
      <c r="R20" s="8">
        <f>'C завтраками| Bed and breakfast'!R20*0.9</f>
        <v>29880</v>
      </c>
      <c r="S20" s="8">
        <f>'C завтраками| Bed and breakfast'!S20*0.9</f>
        <v>29880</v>
      </c>
      <c r="T20" s="8">
        <f>'C завтраками| Bed and breakfast'!T20*0.9</f>
        <v>30510</v>
      </c>
      <c r="U20" s="8">
        <f>'C завтраками| Bed and breakfast'!U20*0.9</f>
        <v>28170</v>
      </c>
      <c r="V20" s="8">
        <f>'C завтраками| Bed and breakfast'!V20*0.9</f>
        <v>27540</v>
      </c>
      <c r="W20" s="8">
        <f>'C завтраками| Bed and breakfast'!W20*0.9</f>
        <v>28170</v>
      </c>
      <c r="X20" s="8">
        <f>'C завтраками| Bed and breakfast'!X20*0.9</f>
        <v>27540</v>
      </c>
      <c r="Y20" s="8">
        <f>'C завтраками| Bed and breakfast'!Y20*0.9</f>
        <v>28170</v>
      </c>
      <c r="Z20" s="8">
        <f>'C завтраками| Bed and breakfast'!Z20*0.9</f>
        <v>27540</v>
      </c>
      <c r="AA20" s="8">
        <f>'C завтраками| Bed and breakfast'!AA20*0.9</f>
        <v>28170</v>
      </c>
      <c r="AB20" s="8">
        <f>'C завтраками| Bed and breakfast'!AB20*0.9</f>
        <v>27540</v>
      </c>
      <c r="AC20" s="8">
        <f>'C завтраками| Bed and breakfast'!AC20*0.9</f>
        <v>28170</v>
      </c>
      <c r="AD20" s="8">
        <f>'C завтраками| Bed and breakfast'!AD20*0.9</f>
        <v>27540</v>
      </c>
      <c r="AE20" s="8">
        <f>'C завтраками| Bed and breakfast'!AE20*0.9</f>
        <v>32670</v>
      </c>
      <c r="AF20" s="8">
        <f>'C завтраками| Bed and breakfast'!AF20*0.9</f>
        <v>33480</v>
      </c>
      <c r="AG20" s="8">
        <f>'C завтраками| Bed and breakfast'!AG20*0.9</f>
        <v>32670</v>
      </c>
      <c r="AH20" s="8">
        <f>'C завтраками| Bed and breakfast'!AH20*0.9</f>
        <v>33930</v>
      </c>
      <c r="AI20" s="8">
        <f>'C завтраками| Bed and breakfast'!AI20*0.9</f>
        <v>35370</v>
      </c>
      <c r="AJ20" s="8">
        <f>'C завтраками| Bed and breakfast'!AJ20*0.9</f>
        <v>33930</v>
      </c>
      <c r="AK20" s="8">
        <f>'C завтраками| Bed and breakfast'!AK20*0.9</f>
        <v>39690</v>
      </c>
      <c r="AL20" s="8">
        <f>'C завтраками| Bed and breakfast'!AL20*0.9</f>
        <v>47250</v>
      </c>
      <c r="AM20" s="8">
        <f>'C завтраками| Bed and breakfast'!AM20*0.9</f>
        <v>49500</v>
      </c>
      <c r="AN20" s="8">
        <f>'C завтраками| Bed and breakfast'!AN20*0.9</f>
        <v>58050</v>
      </c>
      <c r="AO20" s="8">
        <f>'C завтраками| Bed and breakfast'!AO20*0.9</f>
        <v>58050</v>
      </c>
      <c r="AP20" s="8">
        <f>'C завтраками| Bed and breakfast'!AP20*0.9</f>
        <v>61200</v>
      </c>
      <c r="AQ20" s="8">
        <f>'C завтраками| Bed and breakfast'!AQ20*0.9</f>
        <v>51750</v>
      </c>
      <c r="AR20" s="8">
        <f>'C завтраками| Bed and breakfast'!AR20*0.9</f>
        <v>49500</v>
      </c>
      <c r="AS20" s="8">
        <f>'C завтраками| Bed and breakfast'!AS20*0.9</f>
        <v>39510</v>
      </c>
      <c r="AT20" s="8">
        <f>'C завтраками| Bed and breakfast'!AT20*0.9</f>
        <v>37710</v>
      </c>
      <c r="AU20" s="8">
        <f>'C завтраками| Bed and breakfast'!AU20*0.9</f>
        <v>41310</v>
      </c>
      <c r="AV20" s="8">
        <f>'C завтраками| Bed and breakfast'!AV20*0.9</f>
        <v>43110</v>
      </c>
      <c r="AW20" s="8">
        <f>'C завтраками| Bed and breakfast'!AW20*0.9</f>
        <v>46710</v>
      </c>
      <c r="AX20" s="8">
        <f>'C завтраками| Bed and breakfast'!AX20*0.9</f>
        <v>48510</v>
      </c>
      <c r="AY20" s="8">
        <f>'C завтраками| Bed and breakfast'!AY20*0.9</f>
        <v>52110</v>
      </c>
      <c r="AZ20" s="8">
        <f>'C завтраками| Bed and breakfast'!AZ20*0.9</f>
        <v>50310</v>
      </c>
      <c r="BA20" s="8">
        <f>'C завтраками| Bed and breakfast'!BA20*0.9</f>
        <v>46710</v>
      </c>
      <c r="BB20" s="8">
        <f>'C завтраками| Bed and breakfast'!BB20*0.9</f>
        <v>45360</v>
      </c>
      <c r="BC20" s="8">
        <f>'C завтраками| Bed and breakfast'!BC20*0.9</f>
        <v>44010</v>
      </c>
      <c r="BD20" s="8">
        <f>'C завтраками| Bed and breakfast'!BD20*0.9</f>
        <v>45360</v>
      </c>
      <c r="BE20" s="8">
        <f>'C завтраками| Bed and breakfast'!BE20*0.9</f>
        <v>36360</v>
      </c>
      <c r="BF20" s="8">
        <f>'C завтраками| Bed and breakfast'!BF20*0.9</f>
        <v>35010</v>
      </c>
    </row>
    <row r="21" spans="1:58"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s="53" customFormat="1" x14ac:dyDescent="0.2">
      <c r="A22" s="88" t="s">
        <v>88</v>
      </c>
      <c r="B22" s="8">
        <f>'C завтраками| Bed and breakfast'!B22*0.9</f>
        <v>55260</v>
      </c>
      <c r="C22" s="8">
        <f>'C завтраками| Bed and breakfast'!C22*0.9</f>
        <v>51840</v>
      </c>
      <c r="D22" s="8">
        <f>'C завтраками| Bed and breakfast'!D22*0.9</f>
        <v>56340</v>
      </c>
      <c r="E22" s="8">
        <f>'C завтраками| Bed and breakfast'!E22*0.9</f>
        <v>53100</v>
      </c>
      <c r="F22" s="8">
        <f>'C завтраками| Bed and breakfast'!F22*0.9</f>
        <v>56340</v>
      </c>
      <c r="G22" s="8">
        <f>'C завтраками| Bed and breakfast'!G22*0.9</f>
        <v>57240</v>
      </c>
      <c r="H22" s="8">
        <f>'C завтраками| Bed and breakfast'!H22*0.9</f>
        <v>51840</v>
      </c>
      <c r="I22" s="8">
        <f>'C завтраками| Bed and breakfast'!I22*0.9</f>
        <v>52380</v>
      </c>
      <c r="J22" s="8">
        <f>'C завтраками| Bed and breakfast'!J22*0.9</f>
        <v>53640</v>
      </c>
      <c r="K22" s="8">
        <f>'C завтраками| Bed and breakfast'!K22*0.9</f>
        <v>52380</v>
      </c>
      <c r="L22" s="8">
        <f>'C завтраками| Bed and breakfast'!L22*0.9</f>
        <v>52380</v>
      </c>
      <c r="M22" s="8">
        <f>'C завтраками| Bed and breakfast'!M22*0.9</f>
        <v>51300</v>
      </c>
      <c r="N22" s="8">
        <f>'C завтраками| Bed and breakfast'!N22*0.9</f>
        <v>51300</v>
      </c>
      <c r="O22" s="8">
        <f>'C завтраками| Bed and breakfast'!O22*0.9</f>
        <v>51300</v>
      </c>
      <c r="P22" s="8">
        <f>'C завтраками| Bed and breakfast'!P22*0.9</f>
        <v>51300</v>
      </c>
      <c r="Q22" s="8">
        <f>'C завтраками| Bed and breakfast'!Q22*0.9</f>
        <v>53010</v>
      </c>
      <c r="R22" s="8">
        <f>'C завтраками| Bed and breakfast'!R22*0.9</f>
        <v>52380</v>
      </c>
      <c r="S22" s="8">
        <f>'C завтраками| Bed and breakfast'!S22*0.9</f>
        <v>52380</v>
      </c>
      <c r="T22" s="8">
        <f>'C завтраками| Bed and breakfast'!T22*0.9</f>
        <v>53010</v>
      </c>
      <c r="U22" s="8">
        <f>'C завтраками| Bed and breakfast'!U22*0.9</f>
        <v>50670</v>
      </c>
      <c r="V22" s="8">
        <f>'C завтраками| Bed and breakfast'!V22*0.9</f>
        <v>50040</v>
      </c>
      <c r="W22" s="8">
        <f>'C завтраками| Bed and breakfast'!W22*0.9</f>
        <v>50670</v>
      </c>
      <c r="X22" s="8">
        <f>'C завтраками| Bed and breakfast'!X22*0.9</f>
        <v>50040</v>
      </c>
      <c r="Y22" s="8">
        <f>'C завтраками| Bed and breakfast'!Y22*0.9</f>
        <v>50670</v>
      </c>
      <c r="Z22" s="8">
        <f>'C завтраками| Bed and breakfast'!Z22*0.9</f>
        <v>50040</v>
      </c>
      <c r="AA22" s="8">
        <f>'C завтраками| Bed and breakfast'!AA22*0.9</f>
        <v>50670</v>
      </c>
      <c r="AB22" s="8">
        <f>'C завтраками| Bed and breakfast'!AB22*0.9</f>
        <v>50040</v>
      </c>
      <c r="AC22" s="8">
        <f>'C завтраками| Bed and breakfast'!AC22*0.9</f>
        <v>50670</v>
      </c>
      <c r="AD22" s="8">
        <f>'C завтраками| Bed and breakfast'!AD22*0.9</f>
        <v>50040</v>
      </c>
      <c r="AE22" s="8">
        <f>'C завтраками| Bed and breakfast'!AE22*0.9</f>
        <v>59670</v>
      </c>
      <c r="AF22" s="8">
        <f>'C завтраками| Bed and breakfast'!AF22*0.9</f>
        <v>60480</v>
      </c>
      <c r="AG22" s="8">
        <f>'C завтраками| Bed and breakfast'!AG22*0.9</f>
        <v>59670</v>
      </c>
      <c r="AH22" s="8">
        <f>'C завтраками| Bed and breakfast'!AH22*0.9</f>
        <v>60930</v>
      </c>
      <c r="AI22" s="8">
        <f>'C завтраками| Bed and breakfast'!AI22*0.9</f>
        <v>62370</v>
      </c>
      <c r="AJ22" s="8">
        <f>'C завтраками| Bed and breakfast'!AJ22*0.9</f>
        <v>60930</v>
      </c>
      <c r="AK22" s="8">
        <f>'C завтраками| Bed and breakfast'!AK22*0.9</f>
        <v>66690</v>
      </c>
      <c r="AL22" s="8">
        <f>'C завтраками| Bed and breakfast'!AL22*0.9</f>
        <v>96750</v>
      </c>
      <c r="AM22" s="8">
        <f>'C завтраками| Bed and breakfast'!AM22*0.9</f>
        <v>99000</v>
      </c>
      <c r="AN22" s="8">
        <f>'C завтраками| Bed and breakfast'!AN22*0.9</f>
        <v>107550</v>
      </c>
      <c r="AO22" s="8">
        <f>'C завтраками| Bed and breakfast'!AO22*0.9</f>
        <v>107550</v>
      </c>
      <c r="AP22" s="8">
        <f>'C завтраками| Bed and breakfast'!AP22*0.9</f>
        <v>110700</v>
      </c>
      <c r="AQ22" s="8">
        <f>'C завтраками| Bed and breakfast'!AQ22*0.9</f>
        <v>101250</v>
      </c>
      <c r="AR22" s="8">
        <f>'C завтраками| Bed and breakfast'!AR22*0.9</f>
        <v>99000</v>
      </c>
      <c r="AS22" s="8">
        <f>'C завтраками| Bed and breakfast'!AS22*0.9</f>
        <v>71010</v>
      </c>
      <c r="AT22" s="8">
        <f>'C завтраками| Bed and breakfast'!AT22*0.9</f>
        <v>69210</v>
      </c>
      <c r="AU22" s="8">
        <f>'C завтраками| Bed and breakfast'!AU22*0.9</f>
        <v>72810</v>
      </c>
      <c r="AV22" s="8">
        <f>'C завтраками| Bed and breakfast'!AV22*0.9</f>
        <v>74610</v>
      </c>
      <c r="AW22" s="8">
        <f>'C завтраками| Bed and breakfast'!AW22*0.9</f>
        <v>82710</v>
      </c>
      <c r="AX22" s="8">
        <f>'C завтраками| Bed and breakfast'!AX22*0.9</f>
        <v>84510</v>
      </c>
      <c r="AY22" s="8">
        <f>'C завтраками| Bed and breakfast'!AY22*0.9</f>
        <v>88110</v>
      </c>
      <c r="AZ22" s="8">
        <f>'C завтраками| Bed and breakfast'!AZ22*0.9</f>
        <v>86310</v>
      </c>
      <c r="BA22" s="8">
        <f>'C завтраками| Bed and breakfast'!BA22*0.9</f>
        <v>82710</v>
      </c>
      <c r="BB22" s="8">
        <f>'C завтраками| Bed and breakfast'!BB22*0.9</f>
        <v>81360</v>
      </c>
      <c r="BC22" s="8">
        <f>'C завтраками| Bed and breakfast'!BC22*0.9</f>
        <v>80010</v>
      </c>
      <c r="BD22" s="8">
        <f>'C завтраками| Bed and breakfast'!BD22*0.9</f>
        <v>81360</v>
      </c>
      <c r="BE22" s="8">
        <f>'C завтраками| Bed and breakfast'!BE22*0.9</f>
        <v>67860</v>
      </c>
      <c r="BF22" s="8">
        <f>'C завтраками| Bed and breakfast'!BF22*0.9</f>
        <v>66510</v>
      </c>
    </row>
    <row r="23" spans="1:58" s="53" customFormat="1" x14ac:dyDescent="0.2">
      <c r="A23" s="89"/>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row>
    <row r="24" spans="1:58" ht="18" customHeight="1" x14ac:dyDescent="0.2">
      <c r="A24" s="111" t="s">
        <v>100</v>
      </c>
      <c r="B24" s="189">
        <f t="shared" ref="B24" si="0">B4</f>
        <v>45910</v>
      </c>
      <c r="C24" s="189">
        <f t="shared" ref="C24:BF24" si="1">C4</f>
        <v>45914</v>
      </c>
      <c r="D24" s="189">
        <f t="shared" si="1"/>
        <v>45916</v>
      </c>
      <c r="E24" s="189">
        <f t="shared" si="1"/>
        <v>45919</v>
      </c>
      <c r="F24" s="189">
        <f t="shared" si="1"/>
        <v>45922</v>
      </c>
      <c r="G24" s="189">
        <f t="shared" si="1"/>
        <v>45924</v>
      </c>
      <c r="H24" s="189">
        <f t="shared" si="1"/>
        <v>45926</v>
      </c>
      <c r="I24" s="189">
        <f t="shared" si="1"/>
        <v>45931</v>
      </c>
      <c r="J24" s="189">
        <f t="shared" si="1"/>
        <v>45933</v>
      </c>
      <c r="K24" s="189">
        <f t="shared" si="1"/>
        <v>45938</v>
      </c>
      <c r="L24" s="189">
        <f t="shared" si="1"/>
        <v>45940</v>
      </c>
      <c r="M24" s="189">
        <f t="shared" si="1"/>
        <v>45942</v>
      </c>
      <c r="N24" s="189">
        <f t="shared" si="1"/>
        <v>45947</v>
      </c>
      <c r="O24" s="189">
        <f t="shared" si="1"/>
        <v>45949</v>
      </c>
      <c r="P24" s="189">
        <f t="shared" si="1"/>
        <v>45953</v>
      </c>
      <c r="Q24" s="189">
        <f t="shared" si="1"/>
        <v>45954</v>
      </c>
      <c r="R24" s="189">
        <f t="shared" si="1"/>
        <v>45958</v>
      </c>
      <c r="S24" s="189">
        <f t="shared" si="1"/>
        <v>45959</v>
      </c>
      <c r="T24" s="189">
        <f t="shared" si="1"/>
        <v>45961</v>
      </c>
      <c r="U24" s="189">
        <f t="shared" si="1"/>
        <v>45965</v>
      </c>
      <c r="V24" s="189">
        <f t="shared" si="1"/>
        <v>45966</v>
      </c>
      <c r="W24" s="189">
        <f t="shared" si="1"/>
        <v>45968</v>
      </c>
      <c r="X24" s="189">
        <f t="shared" si="1"/>
        <v>45970</v>
      </c>
      <c r="Y24" s="189">
        <f t="shared" si="1"/>
        <v>45975</v>
      </c>
      <c r="Z24" s="189">
        <f t="shared" si="1"/>
        <v>45977</v>
      </c>
      <c r="AA24" s="189">
        <f t="shared" si="1"/>
        <v>45982</v>
      </c>
      <c r="AB24" s="189">
        <f t="shared" si="1"/>
        <v>45984</v>
      </c>
      <c r="AC24" s="189">
        <f t="shared" si="1"/>
        <v>45989</v>
      </c>
      <c r="AD24" s="189">
        <f t="shared" si="1"/>
        <v>45991</v>
      </c>
      <c r="AE24" s="189">
        <f t="shared" si="1"/>
        <v>45992</v>
      </c>
      <c r="AF24" s="189">
        <f t="shared" si="1"/>
        <v>45998</v>
      </c>
      <c r="AG24" s="189">
        <f t="shared" si="1"/>
        <v>46000</v>
      </c>
      <c r="AH24" s="189">
        <f t="shared" si="1"/>
        <v>46003</v>
      </c>
      <c r="AI24" s="189">
        <f t="shared" si="1"/>
        <v>46010</v>
      </c>
      <c r="AJ24" s="189">
        <f t="shared" si="1"/>
        <v>46012</v>
      </c>
      <c r="AK24" s="189">
        <f t="shared" si="1"/>
        <v>46017</v>
      </c>
      <c r="AL24" s="189">
        <f t="shared" si="1"/>
        <v>46020</v>
      </c>
      <c r="AM24" s="189">
        <f t="shared" si="1"/>
        <v>46021</v>
      </c>
      <c r="AN24" s="189">
        <f t="shared" si="1"/>
        <v>46022</v>
      </c>
      <c r="AO24" s="189">
        <f t="shared" si="1"/>
        <v>46023</v>
      </c>
      <c r="AP24" s="189">
        <f t="shared" si="1"/>
        <v>46024</v>
      </c>
      <c r="AQ24" s="189">
        <f t="shared" si="1"/>
        <v>46029</v>
      </c>
      <c r="AR24" s="189">
        <f t="shared" si="1"/>
        <v>46030</v>
      </c>
      <c r="AS24" s="189">
        <f t="shared" si="1"/>
        <v>46031</v>
      </c>
      <c r="AT24" s="189">
        <f t="shared" si="1"/>
        <v>46033</v>
      </c>
      <c r="AU24" s="189">
        <f t="shared" si="1"/>
        <v>46045</v>
      </c>
      <c r="AV24" s="189">
        <f t="shared" si="1"/>
        <v>46052</v>
      </c>
      <c r="AW24" s="189">
        <f t="shared" si="1"/>
        <v>46054</v>
      </c>
      <c r="AX24" s="189">
        <f t="shared" si="1"/>
        <v>46066</v>
      </c>
      <c r="AY24" s="189">
        <f t="shared" si="1"/>
        <v>46073</v>
      </c>
      <c r="AZ24" s="189">
        <f t="shared" si="1"/>
        <v>46076</v>
      </c>
      <c r="BA24" s="189">
        <f t="shared" si="1"/>
        <v>46077</v>
      </c>
      <c r="BB24" s="189">
        <f t="shared" si="1"/>
        <v>46082</v>
      </c>
      <c r="BC24" s="189">
        <f t="shared" si="1"/>
        <v>46085</v>
      </c>
      <c r="BD24" s="189">
        <f t="shared" si="1"/>
        <v>46087</v>
      </c>
      <c r="BE24" s="189">
        <f t="shared" si="1"/>
        <v>46090</v>
      </c>
      <c r="BF24" s="189">
        <f t="shared" si="1"/>
        <v>46105</v>
      </c>
    </row>
    <row r="25" spans="1:58" ht="20.25" customHeight="1" x14ac:dyDescent="0.2">
      <c r="A25" s="90" t="s">
        <v>64</v>
      </c>
      <c r="B25" s="189">
        <f t="shared" ref="B25" si="2">B5</f>
        <v>45913</v>
      </c>
      <c r="C25" s="189">
        <f t="shared" ref="C25:BF25" si="3">C5</f>
        <v>45915</v>
      </c>
      <c r="D25" s="189">
        <f t="shared" si="3"/>
        <v>45918</v>
      </c>
      <c r="E25" s="189">
        <f t="shared" si="3"/>
        <v>45921</v>
      </c>
      <c r="F25" s="189">
        <f t="shared" si="3"/>
        <v>45923</v>
      </c>
      <c r="G25" s="189">
        <f t="shared" si="3"/>
        <v>45925</v>
      </c>
      <c r="H25" s="189">
        <f t="shared" si="3"/>
        <v>45930</v>
      </c>
      <c r="I25" s="189">
        <f t="shared" si="3"/>
        <v>45932</v>
      </c>
      <c r="J25" s="189">
        <f t="shared" si="3"/>
        <v>45937</v>
      </c>
      <c r="K25" s="189">
        <f t="shared" si="3"/>
        <v>45939</v>
      </c>
      <c r="L25" s="189">
        <f t="shared" si="3"/>
        <v>45941</v>
      </c>
      <c r="M25" s="189">
        <f t="shared" si="3"/>
        <v>45946</v>
      </c>
      <c r="N25" s="189">
        <f t="shared" si="3"/>
        <v>45948</v>
      </c>
      <c r="O25" s="189">
        <f t="shared" si="3"/>
        <v>45952</v>
      </c>
      <c r="P25" s="189">
        <f t="shared" si="3"/>
        <v>45953</v>
      </c>
      <c r="Q25" s="189">
        <f t="shared" si="3"/>
        <v>45957</v>
      </c>
      <c r="R25" s="189">
        <f t="shared" si="3"/>
        <v>45958</v>
      </c>
      <c r="S25" s="189">
        <f t="shared" si="3"/>
        <v>45960</v>
      </c>
      <c r="T25" s="189">
        <f t="shared" si="3"/>
        <v>45963</v>
      </c>
      <c r="U25" s="189">
        <f t="shared" si="3"/>
        <v>45965</v>
      </c>
      <c r="V25" s="189">
        <f t="shared" si="3"/>
        <v>45967</v>
      </c>
      <c r="W25" s="189">
        <f t="shared" si="3"/>
        <v>45969</v>
      </c>
      <c r="X25" s="189">
        <f t="shared" si="3"/>
        <v>45974</v>
      </c>
      <c r="Y25" s="189">
        <f t="shared" si="3"/>
        <v>45976</v>
      </c>
      <c r="Z25" s="189">
        <f t="shared" si="3"/>
        <v>45981</v>
      </c>
      <c r="AA25" s="189">
        <f t="shared" si="3"/>
        <v>45983</v>
      </c>
      <c r="AB25" s="189">
        <f t="shared" si="3"/>
        <v>45988</v>
      </c>
      <c r="AC25" s="189">
        <f t="shared" si="3"/>
        <v>45990</v>
      </c>
      <c r="AD25" s="189">
        <f t="shared" si="3"/>
        <v>45991</v>
      </c>
      <c r="AE25" s="189">
        <f t="shared" si="3"/>
        <v>45997</v>
      </c>
      <c r="AF25" s="189">
        <f t="shared" si="3"/>
        <v>45999</v>
      </c>
      <c r="AG25" s="189">
        <f t="shared" si="3"/>
        <v>46002</v>
      </c>
      <c r="AH25" s="189">
        <f t="shared" si="3"/>
        <v>46009</v>
      </c>
      <c r="AI25" s="189">
        <f t="shared" si="3"/>
        <v>46011</v>
      </c>
      <c r="AJ25" s="189">
        <f t="shared" si="3"/>
        <v>46016</v>
      </c>
      <c r="AK25" s="189">
        <f t="shared" si="3"/>
        <v>46019</v>
      </c>
      <c r="AL25" s="189">
        <f t="shared" si="3"/>
        <v>46020</v>
      </c>
      <c r="AM25" s="189">
        <f t="shared" si="3"/>
        <v>46021</v>
      </c>
      <c r="AN25" s="189">
        <f t="shared" si="3"/>
        <v>46022</v>
      </c>
      <c r="AO25" s="189">
        <f t="shared" si="3"/>
        <v>46023</v>
      </c>
      <c r="AP25" s="189">
        <f t="shared" si="3"/>
        <v>46028</v>
      </c>
      <c r="AQ25" s="189">
        <f t="shared" si="3"/>
        <v>46029</v>
      </c>
      <c r="AR25" s="189">
        <f t="shared" si="3"/>
        <v>46030</v>
      </c>
      <c r="AS25" s="189">
        <f t="shared" si="3"/>
        <v>46032</v>
      </c>
      <c r="AT25" s="189">
        <f t="shared" si="3"/>
        <v>46044</v>
      </c>
      <c r="AU25" s="189">
        <f t="shared" si="3"/>
        <v>46051</v>
      </c>
      <c r="AV25" s="189">
        <f t="shared" si="3"/>
        <v>46053</v>
      </c>
      <c r="AW25" s="189">
        <f t="shared" si="3"/>
        <v>46065</v>
      </c>
      <c r="AX25" s="189">
        <f t="shared" si="3"/>
        <v>46072</v>
      </c>
      <c r="AY25" s="189">
        <f t="shared" si="3"/>
        <v>46075</v>
      </c>
      <c r="AZ25" s="189">
        <f t="shared" si="3"/>
        <v>46076</v>
      </c>
      <c r="BA25" s="189">
        <f t="shared" si="3"/>
        <v>46081</v>
      </c>
      <c r="BB25" s="189">
        <f t="shared" si="3"/>
        <v>46084</v>
      </c>
      <c r="BC25" s="189">
        <f t="shared" si="3"/>
        <v>46086</v>
      </c>
      <c r="BD25" s="189">
        <f t="shared" si="3"/>
        <v>46089</v>
      </c>
      <c r="BE25" s="189">
        <f t="shared" si="3"/>
        <v>46104</v>
      </c>
      <c r="BF25" s="189">
        <f t="shared" si="3"/>
        <v>46112</v>
      </c>
    </row>
    <row r="26" spans="1:58" s="44" customFormat="1" x14ac:dyDescent="0.2">
      <c r="A26" s="42" t="s">
        <v>83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row>
    <row r="27" spans="1:58" s="50" customFormat="1" x14ac:dyDescent="0.2">
      <c r="A27" s="88">
        <v>1</v>
      </c>
      <c r="B27" s="198">
        <f t="shared" ref="B27" si="4">ROUNDUP(B7*0.85,)</f>
        <v>11246</v>
      </c>
      <c r="C27" s="198">
        <f t="shared" ref="C27:BF27" si="5">ROUNDUP(C7*0.85,)</f>
        <v>8339</v>
      </c>
      <c r="D27" s="198">
        <f t="shared" si="5"/>
        <v>12164</v>
      </c>
      <c r="E27" s="198">
        <f t="shared" si="5"/>
        <v>9410</v>
      </c>
      <c r="F27" s="198">
        <f t="shared" si="5"/>
        <v>12164</v>
      </c>
      <c r="G27" s="198">
        <f t="shared" si="5"/>
        <v>12929</v>
      </c>
      <c r="H27" s="198">
        <f t="shared" si="5"/>
        <v>8339</v>
      </c>
      <c r="I27" s="198">
        <f t="shared" si="5"/>
        <v>8798</v>
      </c>
      <c r="J27" s="198">
        <f t="shared" si="5"/>
        <v>9869</v>
      </c>
      <c r="K27" s="198">
        <f t="shared" si="5"/>
        <v>8798</v>
      </c>
      <c r="L27" s="198">
        <f t="shared" si="5"/>
        <v>8798</v>
      </c>
      <c r="M27" s="198">
        <f t="shared" si="5"/>
        <v>7880</v>
      </c>
      <c r="N27" s="198">
        <f t="shared" si="5"/>
        <v>7880</v>
      </c>
      <c r="O27" s="198">
        <f t="shared" si="5"/>
        <v>7880</v>
      </c>
      <c r="P27" s="198">
        <f t="shared" si="5"/>
        <v>7880</v>
      </c>
      <c r="Q27" s="198">
        <f t="shared" si="5"/>
        <v>9333</v>
      </c>
      <c r="R27" s="198">
        <f t="shared" si="5"/>
        <v>8798</v>
      </c>
      <c r="S27" s="198">
        <f t="shared" si="5"/>
        <v>8798</v>
      </c>
      <c r="T27" s="198">
        <f t="shared" si="5"/>
        <v>9333</v>
      </c>
      <c r="U27" s="198">
        <f t="shared" si="5"/>
        <v>7344</v>
      </c>
      <c r="V27" s="198">
        <f t="shared" si="5"/>
        <v>6809</v>
      </c>
      <c r="W27" s="198">
        <f t="shared" si="5"/>
        <v>7344</v>
      </c>
      <c r="X27" s="198">
        <f t="shared" si="5"/>
        <v>6809</v>
      </c>
      <c r="Y27" s="198">
        <f t="shared" si="5"/>
        <v>7344</v>
      </c>
      <c r="Z27" s="198">
        <f t="shared" si="5"/>
        <v>6809</v>
      </c>
      <c r="AA27" s="198">
        <f t="shared" si="5"/>
        <v>7344</v>
      </c>
      <c r="AB27" s="198">
        <f t="shared" si="5"/>
        <v>6809</v>
      </c>
      <c r="AC27" s="198">
        <f t="shared" si="5"/>
        <v>7344</v>
      </c>
      <c r="AD27" s="198">
        <f t="shared" si="5"/>
        <v>6809</v>
      </c>
      <c r="AE27" s="198">
        <f t="shared" si="5"/>
        <v>7344</v>
      </c>
      <c r="AF27" s="198">
        <f t="shared" si="5"/>
        <v>8033</v>
      </c>
      <c r="AG27" s="198">
        <f t="shared" si="5"/>
        <v>7344</v>
      </c>
      <c r="AH27" s="198">
        <f t="shared" si="5"/>
        <v>8415</v>
      </c>
      <c r="AI27" s="198">
        <f t="shared" si="5"/>
        <v>9639</v>
      </c>
      <c r="AJ27" s="198">
        <f t="shared" si="5"/>
        <v>8415</v>
      </c>
      <c r="AK27" s="198">
        <f t="shared" si="5"/>
        <v>13311</v>
      </c>
      <c r="AL27" s="198">
        <f t="shared" si="5"/>
        <v>19317</v>
      </c>
      <c r="AM27" s="198">
        <f t="shared" si="5"/>
        <v>21229</v>
      </c>
      <c r="AN27" s="198">
        <f t="shared" si="5"/>
        <v>28497</v>
      </c>
      <c r="AO27" s="198">
        <f t="shared" si="5"/>
        <v>28497</v>
      </c>
      <c r="AP27" s="198">
        <f t="shared" si="5"/>
        <v>31174</v>
      </c>
      <c r="AQ27" s="198">
        <f t="shared" si="5"/>
        <v>23142</v>
      </c>
      <c r="AR27" s="198">
        <f t="shared" si="5"/>
        <v>21229</v>
      </c>
      <c r="AS27" s="198">
        <f t="shared" si="5"/>
        <v>16792</v>
      </c>
      <c r="AT27" s="198">
        <f t="shared" si="5"/>
        <v>15262</v>
      </c>
      <c r="AU27" s="198">
        <f t="shared" si="5"/>
        <v>18322</v>
      </c>
      <c r="AV27" s="198">
        <f t="shared" si="5"/>
        <v>19852</v>
      </c>
      <c r="AW27" s="198">
        <f t="shared" si="5"/>
        <v>19087</v>
      </c>
      <c r="AX27" s="198">
        <f t="shared" si="5"/>
        <v>20617</v>
      </c>
      <c r="AY27" s="198">
        <f t="shared" si="5"/>
        <v>23677</v>
      </c>
      <c r="AZ27" s="198">
        <f t="shared" si="5"/>
        <v>22147</v>
      </c>
      <c r="BA27" s="198">
        <f t="shared" si="5"/>
        <v>19087</v>
      </c>
      <c r="BB27" s="198">
        <f t="shared" si="5"/>
        <v>17940</v>
      </c>
      <c r="BC27" s="198">
        <f t="shared" si="5"/>
        <v>16792</v>
      </c>
      <c r="BD27" s="198">
        <f t="shared" si="5"/>
        <v>17940</v>
      </c>
      <c r="BE27" s="198">
        <f t="shared" si="5"/>
        <v>14115</v>
      </c>
      <c r="BF27" s="198">
        <f t="shared" si="5"/>
        <v>12967</v>
      </c>
    </row>
    <row r="28" spans="1:58" s="50" customFormat="1" x14ac:dyDescent="0.2">
      <c r="A28" s="88">
        <v>2</v>
      </c>
      <c r="B28" s="198">
        <f t="shared" ref="B28" si="6">ROUNDUP(B8*0.85,)</f>
        <v>12546</v>
      </c>
      <c r="C28" s="198">
        <f t="shared" ref="C28:BF28" si="7">ROUNDUP(C8*0.85,)</f>
        <v>9639</v>
      </c>
      <c r="D28" s="198">
        <f t="shared" si="7"/>
        <v>13464</v>
      </c>
      <c r="E28" s="198">
        <f t="shared" si="7"/>
        <v>10710</v>
      </c>
      <c r="F28" s="198">
        <f t="shared" si="7"/>
        <v>13464</v>
      </c>
      <c r="G28" s="198">
        <f t="shared" si="7"/>
        <v>14229</v>
      </c>
      <c r="H28" s="198">
        <f t="shared" si="7"/>
        <v>9639</v>
      </c>
      <c r="I28" s="198">
        <f t="shared" si="7"/>
        <v>10098</v>
      </c>
      <c r="J28" s="198">
        <f t="shared" si="7"/>
        <v>11169</v>
      </c>
      <c r="K28" s="198">
        <f t="shared" si="7"/>
        <v>10098</v>
      </c>
      <c r="L28" s="198">
        <f t="shared" si="7"/>
        <v>10098</v>
      </c>
      <c r="M28" s="198">
        <f t="shared" si="7"/>
        <v>9180</v>
      </c>
      <c r="N28" s="198">
        <f t="shared" si="7"/>
        <v>9180</v>
      </c>
      <c r="O28" s="198">
        <f t="shared" si="7"/>
        <v>9180</v>
      </c>
      <c r="P28" s="198">
        <f t="shared" si="7"/>
        <v>9180</v>
      </c>
      <c r="Q28" s="198">
        <f t="shared" si="7"/>
        <v>10634</v>
      </c>
      <c r="R28" s="198">
        <f t="shared" si="7"/>
        <v>10098</v>
      </c>
      <c r="S28" s="198">
        <f t="shared" si="7"/>
        <v>10098</v>
      </c>
      <c r="T28" s="198">
        <f t="shared" si="7"/>
        <v>10634</v>
      </c>
      <c r="U28" s="198">
        <f t="shared" si="7"/>
        <v>8645</v>
      </c>
      <c r="V28" s="198">
        <f t="shared" si="7"/>
        <v>8109</v>
      </c>
      <c r="W28" s="198">
        <f t="shared" si="7"/>
        <v>8645</v>
      </c>
      <c r="X28" s="198">
        <f t="shared" si="7"/>
        <v>8109</v>
      </c>
      <c r="Y28" s="198">
        <f t="shared" si="7"/>
        <v>8645</v>
      </c>
      <c r="Z28" s="198">
        <f t="shared" si="7"/>
        <v>8109</v>
      </c>
      <c r="AA28" s="198">
        <f t="shared" si="7"/>
        <v>8645</v>
      </c>
      <c r="AB28" s="198">
        <f t="shared" si="7"/>
        <v>8109</v>
      </c>
      <c r="AC28" s="198">
        <f t="shared" si="7"/>
        <v>8645</v>
      </c>
      <c r="AD28" s="198">
        <f t="shared" si="7"/>
        <v>8109</v>
      </c>
      <c r="AE28" s="198">
        <f t="shared" si="7"/>
        <v>8645</v>
      </c>
      <c r="AF28" s="198">
        <f t="shared" si="7"/>
        <v>9333</v>
      </c>
      <c r="AG28" s="198">
        <f t="shared" si="7"/>
        <v>8645</v>
      </c>
      <c r="AH28" s="198">
        <f t="shared" si="7"/>
        <v>9716</v>
      </c>
      <c r="AI28" s="198">
        <f t="shared" si="7"/>
        <v>10940</v>
      </c>
      <c r="AJ28" s="198">
        <f t="shared" si="7"/>
        <v>9716</v>
      </c>
      <c r="AK28" s="198">
        <f t="shared" si="7"/>
        <v>14612</v>
      </c>
      <c r="AL28" s="198">
        <f t="shared" si="7"/>
        <v>21038</v>
      </c>
      <c r="AM28" s="198">
        <f t="shared" si="7"/>
        <v>22950</v>
      </c>
      <c r="AN28" s="198">
        <f t="shared" si="7"/>
        <v>30218</v>
      </c>
      <c r="AO28" s="198">
        <f t="shared" si="7"/>
        <v>30218</v>
      </c>
      <c r="AP28" s="198">
        <f t="shared" si="7"/>
        <v>32895</v>
      </c>
      <c r="AQ28" s="198">
        <f t="shared" si="7"/>
        <v>24863</v>
      </c>
      <c r="AR28" s="198">
        <f t="shared" si="7"/>
        <v>22950</v>
      </c>
      <c r="AS28" s="198">
        <f t="shared" si="7"/>
        <v>18284</v>
      </c>
      <c r="AT28" s="198">
        <f t="shared" si="7"/>
        <v>16754</v>
      </c>
      <c r="AU28" s="198">
        <f t="shared" si="7"/>
        <v>19814</v>
      </c>
      <c r="AV28" s="198">
        <f t="shared" si="7"/>
        <v>21344</v>
      </c>
      <c r="AW28" s="198">
        <f t="shared" si="7"/>
        <v>20579</v>
      </c>
      <c r="AX28" s="198">
        <f t="shared" si="7"/>
        <v>22109</v>
      </c>
      <c r="AY28" s="198">
        <f t="shared" si="7"/>
        <v>25169</v>
      </c>
      <c r="AZ28" s="198">
        <f t="shared" si="7"/>
        <v>23639</v>
      </c>
      <c r="BA28" s="198">
        <f t="shared" si="7"/>
        <v>20579</v>
      </c>
      <c r="BB28" s="198">
        <f t="shared" si="7"/>
        <v>19431</v>
      </c>
      <c r="BC28" s="198">
        <f t="shared" si="7"/>
        <v>18284</v>
      </c>
      <c r="BD28" s="198">
        <f t="shared" si="7"/>
        <v>19431</v>
      </c>
      <c r="BE28" s="198">
        <f t="shared" si="7"/>
        <v>15606</v>
      </c>
      <c r="BF28" s="198">
        <f t="shared" si="7"/>
        <v>14459</v>
      </c>
    </row>
    <row r="29" spans="1:58" s="50" customFormat="1" x14ac:dyDescent="0.2">
      <c r="A29" s="42" t="s">
        <v>234</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row>
    <row r="30" spans="1:58" s="50" customFormat="1" x14ac:dyDescent="0.2">
      <c r="A30" s="180">
        <v>1</v>
      </c>
      <c r="B30" s="198">
        <f t="shared" ref="B30" si="8">ROUNDUP(B10*0.85,)</f>
        <v>12776</v>
      </c>
      <c r="C30" s="198">
        <f t="shared" ref="C30:BF30" si="9">ROUNDUP(C10*0.85,)</f>
        <v>9869</v>
      </c>
      <c r="D30" s="198">
        <f t="shared" si="9"/>
        <v>13694</v>
      </c>
      <c r="E30" s="198">
        <f t="shared" si="9"/>
        <v>10940</v>
      </c>
      <c r="F30" s="198">
        <f t="shared" si="9"/>
        <v>13694</v>
      </c>
      <c r="G30" s="198">
        <f t="shared" si="9"/>
        <v>14459</v>
      </c>
      <c r="H30" s="198">
        <f t="shared" si="9"/>
        <v>9869</v>
      </c>
      <c r="I30" s="198">
        <f t="shared" si="9"/>
        <v>9563</v>
      </c>
      <c r="J30" s="198">
        <f t="shared" si="9"/>
        <v>10634</v>
      </c>
      <c r="K30" s="198">
        <f t="shared" si="9"/>
        <v>9563</v>
      </c>
      <c r="L30" s="198">
        <f t="shared" si="9"/>
        <v>9563</v>
      </c>
      <c r="M30" s="198">
        <f t="shared" si="9"/>
        <v>8645</v>
      </c>
      <c r="N30" s="198">
        <f t="shared" si="9"/>
        <v>8645</v>
      </c>
      <c r="O30" s="198">
        <f t="shared" si="9"/>
        <v>8645</v>
      </c>
      <c r="P30" s="198">
        <f t="shared" si="9"/>
        <v>8645</v>
      </c>
      <c r="Q30" s="198">
        <f t="shared" si="9"/>
        <v>10098</v>
      </c>
      <c r="R30" s="198">
        <f t="shared" si="9"/>
        <v>9563</v>
      </c>
      <c r="S30" s="198">
        <f t="shared" si="9"/>
        <v>9563</v>
      </c>
      <c r="T30" s="198">
        <f t="shared" si="9"/>
        <v>10098</v>
      </c>
      <c r="U30" s="198">
        <f t="shared" si="9"/>
        <v>8109</v>
      </c>
      <c r="V30" s="198">
        <f t="shared" si="9"/>
        <v>7574</v>
      </c>
      <c r="W30" s="198">
        <f t="shared" si="9"/>
        <v>8109</v>
      </c>
      <c r="X30" s="198">
        <f t="shared" si="9"/>
        <v>7574</v>
      </c>
      <c r="Y30" s="198">
        <f t="shared" si="9"/>
        <v>8109</v>
      </c>
      <c r="Z30" s="198">
        <f t="shared" si="9"/>
        <v>7574</v>
      </c>
      <c r="AA30" s="198">
        <f t="shared" si="9"/>
        <v>8109</v>
      </c>
      <c r="AB30" s="198">
        <f t="shared" si="9"/>
        <v>7574</v>
      </c>
      <c r="AC30" s="198">
        <f t="shared" si="9"/>
        <v>8109</v>
      </c>
      <c r="AD30" s="198">
        <f t="shared" si="9"/>
        <v>7574</v>
      </c>
      <c r="AE30" s="198">
        <f t="shared" si="9"/>
        <v>8109</v>
      </c>
      <c r="AF30" s="198">
        <f t="shared" si="9"/>
        <v>8798</v>
      </c>
      <c r="AG30" s="198">
        <f t="shared" si="9"/>
        <v>8109</v>
      </c>
      <c r="AH30" s="198">
        <f t="shared" si="9"/>
        <v>9180</v>
      </c>
      <c r="AI30" s="198">
        <f t="shared" si="9"/>
        <v>10404</v>
      </c>
      <c r="AJ30" s="198">
        <f t="shared" si="9"/>
        <v>9180</v>
      </c>
      <c r="AK30" s="198">
        <f t="shared" si="9"/>
        <v>14076</v>
      </c>
      <c r="AL30" s="198">
        <f t="shared" si="9"/>
        <v>20847</v>
      </c>
      <c r="AM30" s="198">
        <f t="shared" si="9"/>
        <v>22759</v>
      </c>
      <c r="AN30" s="198">
        <f t="shared" si="9"/>
        <v>30027</v>
      </c>
      <c r="AO30" s="198">
        <f t="shared" si="9"/>
        <v>30027</v>
      </c>
      <c r="AP30" s="198">
        <f t="shared" si="9"/>
        <v>32704</v>
      </c>
      <c r="AQ30" s="198">
        <f t="shared" si="9"/>
        <v>24672</v>
      </c>
      <c r="AR30" s="198">
        <f t="shared" si="9"/>
        <v>22759</v>
      </c>
      <c r="AS30" s="198">
        <f t="shared" si="9"/>
        <v>18322</v>
      </c>
      <c r="AT30" s="198">
        <f t="shared" si="9"/>
        <v>16792</v>
      </c>
      <c r="AU30" s="198">
        <f t="shared" si="9"/>
        <v>19852</v>
      </c>
      <c r="AV30" s="198">
        <f t="shared" si="9"/>
        <v>21382</v>
      </c>
      <c r="AW30" s="198">
        <f t="shared" si="9"/>
        <v>20617</v>
      </c>
      <c r="AX30" s="198">
        <f t="shared" si="9"/>
        <v>22147</v>
      </c>
      <c r="AY30" s="198">
        <f t="shared" si="9"/>
        <v>25207</v>
      </c>
      <c r="AZ30" s="198">
        <f t="shared" si="9"/>
        <v>23677</v>
      </c>
      <c r="BA30" s="198">
        <f t="shared" si="9"/>
        <v>20617</v>
      </c>
      <c r="BB30" s="198">
        <f t="shared" si="9"/>
        <v>19470</v>
      </c>
      <c r="BC30" s="198">
        <f t="shared" si="9"/>
        <v>18322</v>
      </c>
      <c r="BD30" s="198">
        <f t="shared" si="9"/>
        <v>19470</v>
      </c>
      <c r="BE30" s="198">
        <f t="shared" si="9"/>
        <v>15645</v>
      </c>
      <c r="BF30" s="198">
        <f t="shared" si="9"/>
        <v>14497</v>
      </c>
    </row>
    <row r="31" spans="1:58" s="50" customFormat="1" x14ac:dyDescent="0.2">
      <c r="A31" s="180">
        <v>2</v>
      </c>
      <c r="B31" s="198">
        <f t="shared" ref="B31" si="10">ROUNDUP(B11*0.85,)</f>
        <v>14076</v>
      </c>
      <c r="C31" s="198">
        <f t="shared" ref="C31:BF31" si="11">ROUNDUP(C11*0.85,)</f>
        <v>11169</v>
      </c>
      <c r="D31" s="198">
        <f t="shared" si="11"/>
        <v>14994</v>
      </c>
      <c r="E31" s="198">
        <f t="shared" si="11"/>
        <v>12240</v>
      </c>
      <c r="F31" s="198">
        <f t="shared" si="11"/>
        <v>14994</v>
      </c>
      <c r="G31" s="198">
        <f t="shared" si="11"/>
        <v>15759</v>
      </c>
      <c r="H31" s="198">
        <f t="shared" si="11"/>
        <v>11169</v>
      </c>
      <c r="I31" s="198">
        <f t="shared" si="11"/>
        <v>10863</v>
      </c>
      <c r="J31" s="198">
        <f t="shared" si="11"/>
        <v>11934</v>
      </c>
      <c r="K31" s="198">
        <f t="shared" si="11"/>
        <v>10863</v>
      </c>
      <c r="L31" s="198">
        <f t="shared" si="11"/>
        <v>10863</v>
      </c>
      <c r="M31" s="198">
        <f t="shared" si="11"/>
        <v>9945</v>
      </c>
      <c r="N31" s="198">
        <f t="shared" si="11"/>
        <v>9945</v>
      </c>
      <c r="O31" s="198">
        <f t="shared" si="11"/>
        <v>9945</v>
      </c>
      <c r="P31" s="198">
        <f t="shared" si="11"/>
        <v>9945</v>
      </c>
      <c r="Q31" s="198">
        <f t="shared" si="11"/>
        <v>11399</v>
      </c>
      <c r="R31" s="198">
        <f t="shared" si="11"/>
        <v>10863</v>
      </c>
      <c r="S31" s="198">
        <f t="shared" si="11"/>
        <v>10863</v>
      </c>
      <c r="T31" s="198">
        <f t="shared" si="11"/>
        <v>11399</v>
      </c>
      <c r="U31" s="198">
        <f t="shared" si="11"/>
        <v>9410</v>
      </c>
      <c r="V31" s="198">
        <f t="shared" si="11"/>
        <v>8874</v>
      </c>
      <c r="W31" s="198">
        <f t="shared" si="11"/>
        <v>9410</v>
      </c>
      <c r="X31" s="198">
        <f t="shared" si="11"/>
        <v>8874</v>
      </c>
      <c r="Y31" s="198">
        <f t="shared" si="11"/>
        <v>9410</v>
      </c>
      <c r="Z31" s="198">
        <f t="shared" si="11"/>
        <v>8874</v>
      </c>
      <c r="AA31" s="198">
        <f t="shared" si="11"/>
        <v>9410</v>
      </c>
      <c r="AB31" s="198">
        <f t="shared" si="11"/>
        <v>8874</v>
      </c>
      <c r="AC31" s="198">
        <f t="shared" si="11"/>
        <v>9410</v>
      </c>
      <c r="AD31" s="198">
        <f t="shared" si="11"/>
        <v>8874</v>
      </c>
      <c r="AE31" s="198">
        <f t="shared" si="11"/>
        <v>9410</v>
      </c>
      <c r="AF31" s="198">
        <f t="shared" si="11"/>
        <v>10098</v>
      </c>
      <c r="AG31" s="198">
        <f t="shared" si="11"/>
        <v>9410</v>
      </c>
      <c r="AH31" s="198">
        <f t="shared" si="11"/>
        <v>10481</v>
      </c>
      <c r="AI31" s="198">
        <f t="shared" si="11"/>
        <v>11705</v>
      </c>
      <c r="AJ31" s="198">
        <f t="shared" si="11"/>
        <v>10481</v>
      </c>
      <c r="AK31" s="198">
        <f t="shared" si="11"/>
        <v>15377</v>
      </c>
      <c r="AL31" s="198">
        <f t="shared" si="11"/>
        <v>22568</v>
      </c>
      <c r="AM31" s="198">
        <f t="shared" si="11"/>
        <v>24480</v>
      </c>
      <c r="AN31" s="198">
        <f t="shared" si="11"/>
        <v>31748</v>
      </c>
      <c r="AO31" s="198">
        <f t="shared" si="11"/>
        <v>31748</v>
      </c>
      <c r="AP31" s="198">
        <f t="shared" si="11"/>
        <v>34425</v>
      </c>
      <c r="AQ31" s="198">
        <f t="shared" si="11"/>
        <v>26393</v>
      </c>
      <c r="AR31" s="198">
        <f t="shared" si="11"/>
        <v>24480</v>
      </c>
      <c r="AS31" s="198">
        <f t="shared" si="11"/>
        <v>19814</v>
      </c>
      <c r="AT31" s="198">
        <f t="shared" si="11"/>
        <v>18284</v>
      </c>
      <c r="AU31" s="198">
        <f t="shared" si="11"/>
        <v>21344</v>
      </c>
      <c r="AV31" s="198">
        <f t="shared" si="11"/>
        <v>22874</v>
      </c>
      <c r="AW31" s="198">
        <f t="shared" si="11"/>
        <v>22109</v>
      </c>
      <c r="AX31" s="198">
        <f t="shared" si="11"/>
        <v>23639</v>
      </c>
      <c r="AY31" s="198">
        <f t="shared" si="11"/>
        <v>26699</v>
      </c>
      <c r="AZ31" s="198">
        <f t="shared" si="11"/>
        <v>25169</v>
      </c>
      <c r="BA31" s="198">
        <f t="shared" si="11"/>
        <v>22109</v>
      </c>
      <c r="BB31" s="198">
        <f t="shared" si="11"/>
        <v>20961</v>
      </c>
      <c r="BC31" s="198">
        <f t="shared" si="11"/>
        <v>19814</v>
      </c>
      <c r="BD31" s="198">
        <f t="shared" si="11"/>
        <v>20961</v>
      </c>
      <c r="BE31" s="198">
        <f t="shared" si="11"/>
        <v>17136</v>
      </c>
      <c r="BF31" s="198">
        <f t="shared" si="11"/>
        <v>15989</v>
      </c>
    </row>
    <row r="32" spans="1:58" s="50" customFormat="1" x14ac:dyDescent="0.2">
      <c r="A32" s="42" t="s">
        <v>84</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row>
    <row r="33" spans="1:58" s="50" customFormat="1" x14ac:dyDescent="0.2">
      <c r="A33" s="88">
        <f>A27</f>
        <v>1</v>
      </c>
      <c r="B33" s="198">
        <f t="shared" ref="B33" si="12">ROUNDUP(B13*0.85,)</f>
        <v>13541</v>
      </c>
      <c r="C33" s="198">
        <f t="shared" ref="C33:BF33" si="13">ROUNDUP(C13*0.85,)</f>
        <v>10634</v>
      </c>
      <c r="D33" s="198">
        <f t="shared" si="13"/>
        <v>14459</v>
      </c>
      <c r="E33" s="198">
        <f t="shared" si="13"/>
        <v>11705</v>
      </c>
      <c r="F33" s="198">
        <f t="shared" si="13"/>
        <v>14459</v>
      </c>
      <c r="G33" s="198">
        <f t="shared" si="13"/>
        <v>15224</v>
      </c>
      <c r="H33" s="198">
        <f t="shared" si="13"/>
        <v>10634</v>
      </c>
      <c r="I33" s="198">
        <f t="shared" si="13"/>
        <v>10328</v>
      </c>
      <c r="J33" s="198">
        <f t="shared" si="13"/>
        <v>11399</v>
      </c>
      <c r="K33" s="198">
        <f t="shared" si="13"/>
        <v>10328</v>
      </c>
      <c r="L33" s="198">
        <f t="shared" si="13"/>
        <v>10328</v>
      </c>
      <c r="M33" s="198">
        <f t="shared" si="13"/>
        <v>9410</v>
      </c>
      <c r="N33" s="198">
        <f t="shared" si="13"/>
        <v>9410</v>
      </c>
      <c r="O33" s="198">
        <f t="shared" si="13"/>
        <v>9410</v>
      </c>
      <c r="P33" s="198">
        <f t="shared" si="13"/>
        <v>9410</v>
      </c>
      <c r="Q33" s="198">
        <f t="shared" si="13"/>
        <v>10863</v>
      </c>
      <c r="R33" s="198">
        <f t="shared" si="13"/>
        <v>10328</v>
      </c>
      <c r="S33" s="198">
        <f t="shared" si="13"/>
        <v>10328</v>
      </c>
      <c r="T33" s="198">
        <f t="shared" si="13"/>
        <v>10863</v>
      </c>
      <c r="U33" s="198">
        <f t="shared" si="13"/>
        <v>8874</v>
      </c>
      <c r="V33" s="198">
        <f t="shared" si="13"/>
        <v>8339</v>
      </c>
      <c r="W33" s="198">
        <f t="shared" si="13"/>
        <v>8874</v>
      </c>
      <c r="X33" s="198">
        <f t="shared" si="13"/>
        <v>8339</v>
      </c>
      <c r="Y33" s="198">
        <f t="shared" si="13"/>
        <v>8874</v>
      </c>
      <c r="Z33" s="198">
        <f t="shared" si="13"/>
        <v>8339</v>
      </c>
      <c r="AA33" s="198">
        <f t="shared" si="13"/>
        <v>8874</v>
      </c>
      <c r="AB33" s="198">
        <f t="shared" si="13"/>
        <v>8339</v>
      </c>
      <c r="AC33" s="198">
        <f t="shared" si="13"/>
        <v>8874</v>
      </c>
      <c r="AD33" s="198">
        <f t="shared" si="13"/>
        <v>8339</v>
      </c>
      <c r="AE33" s="198">
        <f t="shared" si="13"/>
        <v>8874</v>
      </c>
      <c r="AF33" s="198">
        <f t="shared" si="13"/>
        <v>9563</v>
      </c>
      <c r="AG33" s="198">
        <f t="shared" si="13"/>
        <v>8874</v>
      </c>
      <c r="AH33" s="198">
        <f t="shared" si="13"/>
        <v>9945</v>
      </c>
      <c r="AI33" s="198">
        <f t="shared" si="13"/>
        <v>11169</v>
      </c>
      <c r="AJ33" s="198">
        <f t="shared" si="13"/>
        <v>9945</v>
      </c>
      <c r="AK33" s="198">
        <f t="shared" si="13"/>
        <v>14841</v>
      </c>
      <c r="AL33" s="198">
        <f t="shared" si="13"/>
        <v>21612</v>
      </c>
      <c r="AM33" s="198">
        <f t="shared" si="13"/>
        <v>23524</v>
      </c>
      <c r="AN33" s="198">
        <f t="shared" si="13"/>
        <v>30792</v>
      </c>
      <c r="AO33" s="198">
        <f t="shared" si="13"/>
        <v>30792</v>
      </c>
      <c r="AP33" s="198">
        <f t="shared" si="13"/>
        <v>33469</v>
      </c>
      <c r="AQ33" s="198">
        <f t="shared" si="13"/>
        <v>25437</v>
      </c>
      <c r="AR33" s="198">
        <f t="shared" si="13"/>
        <v>23524</v>
      </c>
      <c r="AS33" s="198">
        <f t="shared" si="13"/>
        <v>19087</v>
      </c>
      <c r="AT33" s="198">
        <f t="shared" si="13"/>
        <v>17557</v>
      </c>
      <c r="AU33" s="198">
        <f t="shared" si="13"/>
        <v>20617</v>
      </c>
      <c r="AV33" s="198">
        <f t="shared" si="13"/>
        <v>22147</v>
      </c>
      <c r="AW33" s="198">
        <f t="shared" si="13"/>
        <v>21382</v>
      </c>
      <c r="AX33" s="198">
        <f t="shared" si="13"/>
        <v>22912</v>
      </c>
      <c r="AY33" s="198">
        <f t="shared" si="13"/>
        <v>25972</v>
      </c>
      <c r="AZ33" s="198">
        <f t="shared" si="13"/>
        <v>24442</v>
      </c>
      <c r="BA33" s="198">
        <f t="shared" si="13"/>
        <v>21382</v>
      </c>
      <c r="BB33" s="198">
        <f t="shared" si="13"/>
        <v>20235</v>
      </c>
      <c r="BC33" s="198">
        <f t="shared" si="13"/>
        <v>19087</v>
      </c>
      <c r="BD33" s="198">
        <f t="shared" si="13"/>
        <v>20235</v>
      </c>
      <c r="BE33" s="198">
        <f t="shared" si="13"/>
        <v>16410</v>
      </c>
      <c r="BF33" s="198">
        <f t="shared" si="13"/>
        <v>15262</v>
      </c>
    </row>
    <row r="34" spans="1:58" s="50" customFormat="1" x14ac:dyDescent="0.2">
      <c r="A34" s="88">
        <f>A28</f>
        <v>2</v>
      </c>
      <c r="B34" s="198">
        <f t="shared" ref="B34" si="14">ROUNDUP(B14*0.85,)</f>
        <v>14841</v>
      </c>
      <c r="C34" s="198">
        <f t="shared" ref="C34:BF34" si="15">ROUNDUP(C14*0.85,)</f>
        <v>11934</v>
      </c>
      <c r="D34" s="198">
        <f t="shared" si="15"/>
        <v>15759</v>
      </c>
      <c r="E34" s="198">
        <f t="shared" si="15"/>
        <v>13005</v>
      </c>
      <c r="F34" s="198">
        <f t="shared" si="15"/>
        <v>15759</v>
      </c>
      <c r="G34" s="198">
        <f t="shared" si="15"/>
        <v>16524</v>
      </c>
      <c r="H34" s="198">
        <f t="shared" si="15"/>
        <v>11934</v>
      </c>
      <c r="I34" s="198">
        <f t="shared" si="15"/>
        <v>11628</v>
      </c>
      <c r="J34" s="198">
        <f t="shared" si="15"/>
        <v>12699</v>
      </c>
      <c r="K34" s="198">
        <f t="shared" si="15"/>
        <v>11628</v>
      </c>
      <c r="L34" s="198">
        <f t="shared" si="15"/>
        <v>11628</v>
      </c>
      <c r="M34" s="198">
        <f t="shared" si="15"/>
        <v>10710</v>
      </c>
      <c r="N34" s="198">
        <f t="shared" si="15"/>
        <v>10710</v>
      </c>
      <c r="O34" s="198">
        <f t="shared" si="15"/>
        <v>10710</v>
      </c>
      <c r="P34" s="198">
        <f t="shared" si="15"/>
        <v>10710</v>
      </c>
      <c r="Q34" s="198">
        <f t="shared" si="15"/>
        <v>12164</v>
      </c>
      <c r="R34" s="198">
        <f t="shared" si="15"/>
        <v>11628</v>
      </c>
      <c r="S34" s="198">
        <f t="shared" si="15"/>
        <v>11628</v>
      </c>
      <c r="T34" s="198">
        <f t="shared" si="15"/>
        <v>12164</v>
      </c>
      <c r="U34" s="198">
        <f t="shared" si="15"/>
        <v>10175</v>
      </c>
      <c r="V34" s="198">
        <f t="shared" si="15"/>
        <v>9639</v>
      </c>
      <c r="W34" s="198">
        <f t="shared" si="15"/>
        <v>10175</v>
      </c>
      <c r="X34" s="198">
        <f t="shared" si="15"/>
        <v>9639</v>
      </c>
      <c r="Y34" s="198">
        <f t="shared" si="15"/>
        <v>10175</v>
      </c>
      <c r="Z34" s="198">
        <f t="shared" si="15"/>
        <v>9639</v>
      </c>
      <c r="AA34" s="198">
        <f t="shared" si="15"/>
        <v>10175</v>
      </c>
      <c r="AB34" s="198">
        <f t="shared" si="15"/>
        <v>9639</v>
      </c>
      <c r="AC34" s="198">
        <f t="shared" si="15"/>
        <v>10175</v>
      </c>
      <c r="AD34" s="198">
        <f t="shared" si="15"/>
        <v>9639</v>
      </c>
      <c r="AE34" s="198">
        <f t="shared" si="15"/>
        <v>10175</v>
      </c>
      <c r="AF34" s="198">
        <f t="shared" si="15"/>
        <v>10863</v>
      </c>
      <c r="AG34" s="198">
        <f t="shared" si="15"/>
        <v>10175</v>
      </c>
      <c r="AH34" s="198">
        <f t="shared" si="15"/>
        <v>11246</v>
      </c>
      <c r="AI34" s="198">
        <f t="shared" si="15"/>
        <v>12470</v>
      </c>
      <c r="AJ34" s="198">
        <f t="shared" si="15"/>
        <v>11246</v>
      </c>
      <c r="AK34" s="198">
        <f t="shared" si="15"/>
        <v>16142</v>
      </c>
      <c r="AL34" s="198">
        <f t="shared" si="15"/>
        <v>23333</v>
      </c>
      <c r="AM34" s="198">
        <f t="shared" si="15"/>
        <v>25245</v>
      </c>
      <c r="AN34" s="198">
        <f t="shared" si="15"/>
        <v>32513</v>
      </c>
      <c r="AO34" s="198">
        <f t="shared" si="15"/>
        <v>32513</v>
      </c>
      <c r="AP34" s="198">
        <f t="shared" si="15"/>
        <v>35190</v>
      </c>
      <c r="AQ34" s="198">
        <f t="shared" si="15"/>
        <v>27158</v>
      </c>
      <c r="AR34" s="198">
        <f t="shared" si="15"/>
        <v>25245</v>
      </c>
      <c r="AS34" s="198">
        <f t="shared" si="15"/>
        <v>20579</v>
      </c>
      <c r="AT34" s="198">
        <f t="shared" si="15"/>
        <v>19049</v>
      </c>
      <c r="AU34" s="198">
        <f t="shared" si="15"/>
        <v>22109</v>
      </c>
      <c r="AV34" s="198">
        <f t="shared" si="15"/>
        <v>23639</v>
      </c>
      <c r="AW34" s="198">
        <f t="shared" si="15"/>
        <v>22874</v>
      </c>
      <c r="AX34" s="198">
        <f t="shared" si="15"/>
        <v>24404</v>
      </c>
      <c r="AY34" s="198">
        <f t="shared" si="15"/>
        <v>27464</v>
      </c>
      <c r="AZ34" s="198">
        <f t="shared" si="15"/>
        <v>25934</v>
      </c>
      <c r="BA34" s="198">
        <f t="shared" si="15"/>
        <v>22874</v>
      </c>
      <c r="BB34" s="198">
        <f t="shared" si="15"/>
        <v>21726</v>
      </c>
      <c r="BC34" s="198">
        <f t="shared" si="15"/>
        <v>20579</v>
      </c>
      <c r="BD34" s="198">
        <f t="shared" si="15"/>
        <v>21726</v>
      </c>
      <c r="BE34" s="198">
        <f t="shared" si="15"/>
        <v>17901</v>
      </c>
      <c r="BF34" s="198">
        <f t="shared" si="15"/>
        <v>16754</v>
      </c>
    </row>
    <row r="35" spans="1:58" s="50" customFormat="1" x14ac:dyDescent="0.2">
      <c r="A35" s="42" t="s">
        <v>85</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row>
    <row r="36" spans="1:58" s="50" customFormat="1" x14ac:dyDescent="0.2">
      <c r="A36" s="88">
        <f>A27</f>
        <v>1</v>
      </c>
      <c r="B36" s="198">
        <f t="shared" ref="B36" si="16">ROUNDUP(B16*0.85,)</f>
        <v>14841</v>
      </c>
      <c r="C36" s="198">
        <f t="shared" ref="C36:BF36" si="17">ROUNDUP(C16*0.85,)</f>
        <v>11934</v>
      </c>
      <c r="D36" s="198">
        <f t="shared" si="17"/>
        <v>15759</v>
      </c>
      <c r="E36" s="198">
        <f t="shared" si="17"/>
        <v>13005</v>
      </c>
      <c r="F36" s="198">
        <f t="shared" si="17"/>
        <v>15759</v>
      </c>
      <c r="G36" s="198">
        <f t="shared" si="17"/>
        <v>16524</v>
      </c>
      <c r="H36" s="198">
        <f t="shared" si="17"/>
        <v>11934</v>
      </c>
      <c r="I36" s="198">
        <f t="shared" si="17"/>
        <v>11628</v>
      </c>
      <c r="J36" s="198">
        <f t="shared" si="17"/>
        <v>12699</v>
      </c>
      <c r="K36" s="198">
        <f t="shared" si="17"/>
        <v>11628</v>
      </c>
      <c r="L36" s="198">
        <f t="shared" si="17"/>
        <v>11628</v>
      </c>
      <c r="M36" s="198">
        <f t="shared" si="17"/>
        <v>10710</v>
      </c>
      <c r="N36" s="198">
        <f t="shared" si="17"/>
        <v>10710</v>
      </c>
      <c r="O36" s="198">
        <f t="shared" si="17"/>
        <v>10710</v>
      </c>
      <c r="P36" s="198">
        <f t="shared" si="17"/>
        <v>10710</v>
      </c>
      <c r="Q36" s="198">
        <f t="shared" si="17"/>
        <v>12164</v>
      </c>
      <c r="R36" s="198">
        <f t="shared" si="17"/>
        <v>11628</v>
      </c>
      <c r="S36" s="198">
        <f t="shared" si="17"/>
        <v>11628</v>
      </c>
      <c r="T36" s="198">
        <f t="shared" si="17"/>
        <v>12164</v>
      </c>
      <c r="U36" s="198">
        <f t="shared" si="17"/>
        <v>10175</v>
      </c>
      <c r="V36" s="198">
        <f t="shared" si="17"/>
        <v>9639</v>
      </c>
      <c r="W36" s="198">
        <f t="shared" si="17"/>
        <v>10175</v>
      </c>
      <c r="X36" s="198">
        <f t="shared" si="17"/>
        <v>9639</v>
      </c>
      <c r="Y36" s="198">
        <f t="shared" si="17"/>
        <v>10175</v>
      </c>
      <c r="Z36" s="198">
        <f t="shared" si="17"/>
        <v>9639</v>
      </c>
      <c r="AA36" s="198">
        <f t="shared" si="17"/>
        <v>10175</v>
      </c>
      <c r="AB36" s="198">
        <f t="shared" si="17"/>
        <v>9639</v>
      </c>
      <c r="AC36" s="198">
        <f t="shared" si="17"/>
        <v>10175</v>
      </c>
      <c r="AD36" s="198">
        <f t="shared" si="17"/>
        <v>9639</v>
      </c>
      <c r="AE36" s="198">
        <f t="shared" si="17"/>
        <v>10175</v>
      </c>
      <c r="AF36" s="198">
        <f t="shared" si="17"/>
        <v>10863</v>
      </c>
      <c r="AG36" s="198">
        <f t="shared" si="17"/>
        <v>10175</v>
      </c>
      <c r="AH36" s="198">
        <f t="shared" si="17"/>
        <v>11246</v>
      </c>
      <c r="AI36" s="198">
        <f t="shared" si="17"/>
        <v>12470</v>
      </c>
      <c r="AJ36" s="198">
        <f t="shared" si="17"/>
        <v>11246</v>
      </c>
      <c r="AK36" s="198">
        <f t="shared" si="17"/>
        <v>16142</v>
      </c>
      <c r="AL36" s="198">
        <f t="shared" si="17"/>
        <v>23142</v>
      </c>
      <c r="AM36" s="198">
        <f t="shared" si="17"/>
        <v>25054</v>
      </c>
      <c r="AN36" s="198">
        <f t="shared" si="17"/>
        <v>32322</v>
      </c>
      <c r="AO36" s="198">
        <f t="shared" si="17"/>
        <v>32322</v>
      </c>
      <c r="AP36" s="198">
        <f t="shared" si="17"/>
        <v>34999</v>
      </c>
      <c r="AQ36" s="198">
        <f t="shared" si="17"/>
        <v>26967</v>
      </c>
      <c r="AR36" s="198">
        <f t="shared" si="17"/>
        <v>25054</v>
      </c>
      <c r="AS36" s="198">
        <f t="shared" si="17"/>
        <v>20235</v>
      </c>
      <c r="AT36" s="198">
        <f t="shared" si="17"/>
        <v>18705</v>
      </c>
      <c r="AU36" s="198">
        <f t="shared" si="17"/>
        <v>21765</v>
      </c>
      <c r="AV36" s="198">
        <f t="shared" si="17"/>
        <v>23295</v>
      </c>
      <c r="AW36" s="198">
        <f t="shared" si="17"/>
        <v>22683</v>
      </c>
      <c r="AX36" s="198">
        <f t="shared" si="17"/>
        <v>24213</v>
      </c>
      <c r="AY36" s="198">
        <f t="shared" si="17"/>
        <v>27273</v>
      </c>
      <c r="AZ36" s="198">
        <f t="shared" si="17"/>
        <v>25743</v>
      </c>
      <c r="BA36" s="198">
        <f t="shared" si="17"/>
        <v>22683</v>
      </c>
      <c r="BB36" s="198">
        <f t="shared" si="17"/>
        <v>21535</v>
      </c>
      <c r="BC36" s="198">
        <f t="shared" si="17"/>
        <v>20388</v>
      </c>
      <c r="BD36" s="198">
        <f t="shared" si="17"/>
        <v>21535</v>
      </c>
      <c r="BE36" s="198">
        <f t="shared" si="17"/>
        <v>17557</v>
      </c>
      <c r="BF36" s="198">
        <f t="shared" si="17"/>
        <v>16410</v>
      </c>
    </row>
    <row r="37" spans="1:58" s="50" customFormat="1" x14ac:dyDescent="0.2">
      <c r="A37" s="88">
        <f>A28</f>
        <v>2</v>
      </c>
      <c r="B37" s="198">
        <f t="shared" ref="B37" si="18">ROUNDUP(B17*0.85,)</f>
        <v>16142</v>
      </c>
      <c r="C37" s="198">
        <f t="shared" ref="C37:BF37" si="19">ROUNDUP(C17*0.85,)</f>
        <v>13235</v>
      </c>
      <c r="D37" s="198">
        <f t="shared" si="19"/>
        <v>17060</v>
      </c>
      <c r="E37" s="198">
        <f t="shared" si="19"/>
        <v>14306</v>
      </c>
      <c r="F37" s="198">
        <f t="shared" si="19"/>
        <v>17060</v>
      </c>
      <c r="G37" s="198">
        <f t="shared" si="19"/>
        <v>17825</v>
      </c>
      <c r="H37" s="198">
        <f t="shared" si="19"/>
        <v>13235</v>
      </c>
      <c r="I37" s="198">
        <f t="shared" si="19"/>
        <v>12929</v>
      </c>
      <c r="J37" s="198">
        <f t="shared" si="19"/>
        <v>14000</v>
      </c>
      <c r="K37" s="198">
        <f t="shared" si="19"/>
        <v>12929</v>
      </c>
      <c r="L37" s="198">
        <f t="shared" si="19"/>
        <v>12929</v>
      </c>
      <c r="M37" s="198">
        <f t="shared" si="19"/>
        <v>12011</v>
      </c>
      <c r="N37" s="198">
        <f t="shared" si="19"/>
        <v>12011</v>
      </c>
      <c r="O37" s="198">
        <f t="shared" si="19"/>
        <v>12011</v>
      </c>
      <c r="P37" s="198">
        <f t="shared" si="19"/>
        <v>12011</v>
      </c>
      <c r="Q37" s="198">
        <f t="shared" si="19"/>
        <v>13464</v>
      </c>
      <c r="R37" s="198">
        <f t="shared" si="19"/>
        <v>12929</v>
      </c>
      <c r="S37" s="198">
        <f t="shared" si="19"/>
        <v>12929</v>
      </c>
      <c r="T37" s="198">
        <f t="shared" si="19"/>
        <v>13464</v>
      </c>
      <c r="U37" s="198">
        <f t="shared" si="19"/>
        <v>11475</v>
      </c>
      <c r="V37" s="198">
        <f t="shared" si="19"/>
        <v>10940</v>
      </c>
      <c r="W37" s="198">
        <f t="shared" si="19"/>
        <v>11475</v>
      </c>
      <c r="X37" s="198">
        <f t="shared" si="19"/>
        <v>10940</v>
      </c>
      <c r="Y37" s="198">
        <f t="shared" si="19"/>
        <v>11475</v>
      </c>
      <c r="Z37" s="198">
        <f t="shared" si="19"/>
        <v>10940</v>
      </c>
      <c r="AA37" s="198">
        <f t="shared" si="19"/>
        <v>11475</v>
      </c>
      <c r="AB37" s="198">
        <f t="shared" si="19"/>
        <v>10940</v>
      </c>
      <c r="AC37" s="198">
        <f t="shared" si="19"/>
        <v>11475</v>
      </c>
      <c r="AD37" s="198">
        <f t="shared" si="19"/>
        <v>10940</v>
      </c>
      <c r="AE37" s="198">
        <f t="shared" si="19"/>
        <v>11475</v>
      </c>
      <c r="AF37" s="198">
        <f t="shared" si="19"/>
        <v>12164</v>
      </c>
      <c r="AG37" s="198">
        <f t="shared" si="19"/>
        <v>11475</v>
      </c>
      <c r="AH37" s="198">
        <f t="shared" si="19"/>
        <v>12546</v>
      </c>
      <c r="AI37" s="198">
        <f t="shared" si="19"/>
        <v>13770</v>
      </c>
      <c r="AJ37" s="198">
        <f t="shared" si="19"/>
        <v>12546</v>
      </c>
      <c r="AK37" s="198">
        <f t="shared" si="19"/>
        <v>17442</v>
      </c>
      <c r="AL37" s="198">
        <f t="shared" si="19"/>
        <v>24863</v>
      </c>
      <c r="AM37" s="198">
        <f t="shared" si="19"/>
        <v>26775</v>
      </c>
      <c r="AN37" s="198">
        <f t="shared" si="19"/>
        <v>34043</v>
      </c>
      <c r="AO37" s="198">
        <f t="shared" si="19"/>
        <v>34043</v>
      </c>
      <c r="AP37" s="198">
        <f t="shared" si="19"/>
        <v>36720</v>
      </c>
      <c r="AQ37" s="198">
        <f t="shared" si="19"/>
        <v>28688</v>
      </c>
      <c r="AR37" s="198">
        <f t="shared" si="19"/>
        <v>26775</v>
      </c>
      <c r="AS37" s="198">
        <f t="shared" si="19"/>
        <v>21726</v>
      </c>
      <c r="AT37" s="198">
        <f t="shared" si="19"/>
        <v>20196</v>
      </c>
      <c r="AU37" s="198">
        <f t="shared" si="19"/>
        <v>23256</v>
      </c>
      <c r="AV37" s="198">
        <f t="shared" si="19"/>
        <v>24786</v>
      </c>
      <c r="AW37" s="198">
        <f t="shared" si="19"/>
        <v>24174</v>
      </c>
      <c r="AX37" s="198">
        <f t="shared" si="19"/>
        <v>25704</v>
      </c>
      <c r="AY37" s="198">
        <f t="shared" si="19"/>
        <v>28764</v>
      </c>
      <c r="AZ37" s="198">
        <f t="shared" si="19"/>
        <v>27234</v>
      </c>
      <c r="BA37" s="198">
        <f t="shared" si="19"/>
        <v>24174</v>
      </c>
      <c r="BB37" s="198">
        <f t="shared" si="19"/>
        <v>23027</v>
      </c>
      <c r="BC37" s="198">
        <f t="shared" si="19"/>
        <v>21879</v>
      </c>
      <c r="BD37" s="198">
        <f t="shared" si="19"/>
        <v>23027</v>
      </c>
      <c r="BE37" s="198">
        <f t="shared" si="19"/>
        <v>19049</v>
      </c>
      <c r="BF37" s="198">
        <f t="shared" si="19"/>
        <v>17901</v>
      </c>
    </row>
    <row r="38" spans="1:58" s="50" customFormat="1" x14ac:dyDescent="0.2">
      <c r="A38" s="42" t="s">
        <v>86</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row>
    <row r="39" spans="1:58" s="50" customFormat="1" x14ac:dyDescent="0.2">
      <c r="A39" s="88">
        <f>A27</f>
        <v>1</v>
      </c>
      <c r="B39" s="198">
        <f t="shared" ref="B39" si="20">ROUNDUP(B19*0.85,)</f>
        <v>30371</v>
      </c>
      <c r="C39" s="198">
        <f t="shared" ref="C39:BF39" si="21">ROUNDUP(C19*0.85,)</f>
        <v>27464</v>
      </c>
      <c r="D39" s="198">
        <f t="shared" si="21"/>
        <v>31289</v>
      </c>
      <c r="E39" s="198">
        <f t="shared" si="21"/>
        <v>28535</v>
      </c>
      <c r="F39" s="198">
        <f t="shared" si="21"/>
        <v>31289</v>
      </c>
      <c r="G39" s="198">
        <f t="shared" si="21"/>
        <v>32054</v>
      </c>
      <c r="H39" s="198">
        <f t="shared" si="21"/>
        <v>27464</v>
      </c>
      <c r="I39" s="198">
        <f t="shared" si="21"/>
        <v>24098</v>
      </c>
      <c r="J39" s="198">
        <f t="shared" si="21"/>
        <v>25169</v>
      </c>
      <c r="K39" s="198">
        <f t="shared" si="21"/>
        <v>24098</v>
      </c>
      <c r="L39" s="198">
        <f t="shared" si="21"/>
        <v>24098</v>
      </c>
      <c r="M39" s="198">
        <f t="shared" si="21"/>
        <v>23180</v>
      </c>
      <c r="N39" s="198">
        <f t="shared" si="21"/>
        <v>23180</v>
      </c>
      <c r="O39" s="198">
        <f t="shared" si="21"/>
        <v>23180</v>
      </c>
      <c r="P39" s="198">
        <f t="shared" si="21"/>
        <v>23180</v>
      </c>
      <c r="Q39" s="198">
        <f t="shared" si="21"/>
        <v>24633</v>
      </c>
      <c r="R39" s="198">
        <f t="shared" si="21"/>
        <v>24098</v>
      </c>
      <c r="S39" s="198">
        <f t="shared" si="21"/>
        <v>24098</v>
      </c>
      <c r="T39" s="198">
        <f t="shared" si="21"/>
        <v>24633</v>
      </c>
      <c r="U39" s="198">
        <f t="shared" si="21"/>
        <v>22644</v>
      </c>
      <c r="V39" s="198">
        <f t="shared" si="21"/>
        <v>22109</v>
      </c>
      <c r="W39" s="198">
        <f t="shared" si="21"/>
        <v>22644</v>
      </c>
      <c r="X39" s="198">
        <f t="shared" si="21"/>
        <v>22109</v>
      </c>
      <c r="Y39" s="198">
        <f t="shared" si="21"/>
        <v>22644</v>
      </c>
      <c r="Z39" s="198">
        <f t="shared" si="21"/>
        <v>22109</v>
      </c>
      <c r="AA39" s="198">
        <f t="shared" si="21"/>
        <v>22644</v>
      </c>
      <c r="AB39" s="198">
        <f t="shared" si="21"/>
        <v>22109</v>
      </c>
      <c r="AC39" s="198">
        <f t="shared" si="21"/>
        <v>22644</v>
      </c>
      <c r="AD39" s="198">
        <f t="shared" si="21"/>
        <v>22109</v>
      </c>
      <c r="AE39" s="198">
        <f t="shared" si="21"/>
        <v>26469</v>
      </c>
      <c r="AF39" s="198">
        <f t="shared" si="21"/>
        <v>27158</v>
      </c>
      <c r="AG39" s="198">
        <f t="shared" si="21"/>
        <v>26469</v>
      </c>
      <c r="AH39" s="198">
        <f t="shared" si="21"/>
        <v>27540</v>
      </c>
      <c r="AI39" s="198">
        <f t="shared" si="21"/>
        <v>28764</v>
      </c>
      <c r="AJ39" s="198">
        <f t="shared" si="21"/>
        <v>27540</v>
      </c>
      <c r="AK39" s="198">
        <f t="shared" si="21"/>
        <v>32436</v>
      </c>
      <c r="AL39" s="198">
        <f t="shared" si="21"/>
        <v>38442</v>
      </c>
      <c r="AM39" s="198">
        <f t="shared" si="21"/>
        <v>40354</v>
      </c>
      <c r="AN39" s="198">
        <f t="shared" si="21"/>
        <v>47622</v>
      </c>
      <c r="AO39" s="198">
        <f t="shared" si="21"/>
        <v>47622</v>
      </c>
      <c r="AP39" s="198">
        <f t="shared" si="21"/>
        <v>50299</v>
      </c>
      <c r="AQ39" s="198">
        <f t="shared" si="21"/>
        <v>42267</v>
      </c>
      <c r="AR39" s="198">
        <f t="shared" si="21"/>
        <v>40354</v>
      </c>
      <c r="AS39" s="198">
        <f t="shared" si="21"/>
        <v>32092</v>
      </c>
      <c r="AT39" s="198">
        <f t="shared" si="21"/>
        <v>30562</v>
      </c>
      <c r="AU39" s="198">
        <f t="shared" si="21"/>
        <v>33622</v>
      </c>
      <c r="AV39" s="198">
        <f t="shared" si="21"/>
        <v>35152</v>
      </c>
      <c r="AW39" s="198">
        <f t="shared" si="21"/>
        <v>38212</v>
      </c>
      <c r="AX39" s="198">
        <f t="shared" si="21"/>
        <v>39742</v>
      </c>
      <c r="AY39" s="198">
        <f t="shared" si="21"/>
        <v>42802</v>
      </c>
      <c r="AZ39" s="198">
        <f t="shared" si="21"/>
        <v>41272</v>
      </c>
      <c r="BA39" s="198">
        <f t="shared" si="21"/>
        <v>38212</v>
      </c>
      <c r="BB39" s="198">
        <f t="shared" si="21"/>
        <v>37065</v>
      </c>
      <c r="BC39" s="198">
        <f t="shared" si="21"/>
        <v>35917</v>
      </c>
      <c r="BD39" s="198">
        <f t="shared" si="21"/>
        <v>37065</v>
      </c>
      <c r="BE39" s="198">
        <f t="shared" si="21"/>
        <v>29415</v>
      </c>
      <c r="BF39" s="198">
        <f t="shared" si="21"/>
        <v>28267</v>
      </c>
    </row>
    <row r="40" spans="1:58" s="50" customFormat="1" x14ac:dyDescent="0.2">
      <c r="A40" s="88">
        <f>A28</f>
        <v>2</v>
      </c>
      <c r="B40" s="198">
        <f t="shared" ref="B40" si="22">ROUNDUP(B20*0.85,)</f>
        <v>31671</v>
      </c>
      <c r="C40" s="198">
        <f t="shared" ref="C40:BF40" si="23">ROUNDUP(C20*0.85,)</f>
        <v>28764</v>
      </c>
      <c r="D40" s="198">
        <f t="shared" si="23"/>
        <v>32589</v>
      </c>
      <c r="E40" s="198">
        <f t="shared" si="23"/>
        <v>29835</v>
      </c>
      <c r="F40" s="198">
        <f t="shared" si="23"/>
        <v>32589</v>
      </c>
      <c r="G40" s="198">
        <f t="shared" si="23"/>
        <v>33354</v>
      </c>
      <c r="H40" s="198">
        <f t="shared" si="23"/>
        <v>28764</v>
      </c>
      <c r="I40" s="198">
        <f t="shared" si="23"/>
        <v>25398</v>
      </c>
      <c r="J40" s="198">
        <f t="shared" si="23"/>
        <v>26469</v>
      </c>
      <c r="K40" s="198">
        <f t="shared" si="23"/>
        <v>25398</v>
      </c>
      <c r="L40" s="198">
        <f t="shared" si="23"/>
        <v>25398</v>
      </c>
      <c r="M40" s="198">
        <f t="shared" si="23"/>
        <v>24480</v>
      </c>
      <c r="N40" s="198">
        <f t="shared" si="23"/>
        <v>24480</v>
      </c>
      <c r="O40" s="198">
        <f t="shared" si="23"/>
        <v>24480</v>
      </c>
      <c r="P40" s="198">
        <f t="shared" si="23"/>
        <v>24480</v>
      </c>
      <c r="Q40" s="198">
        <f t="shared" si="23"/>
        <v>25934</v>
      </c>
      <c r="R40" s="198">
        <f t="shared" si="23"/>
        <v>25398</v>
      </c>
      <c r="S40" s="198">
        <f t="shared" si="23"/>
        <v>25398</v>
      </c>
      <c r="T40" s="198">
        <f t="shared" si="23"/>
        <v>25934</v>
      </c>
      <c r="U40" s="198">
        <f t="shared" si="23"/>
        <v>23945</v>
      </c>
      <c r="V40" s="198">
        <f t="shared" si="23"/>
        <v>23409</v>
      </c>
      <c r="W40" s="198">
        <f t="shared" si="23"/>
        <v>23945</v>
      </c>
      <c r="X40" s="198">
        <f t="shared" si="23"/>
        <v>23409</v>
      </c>
      <c r="Y40" s="198">
        <f t="shared" si="23"/>
        <v>23945</v>
      </c>
      <c r="Z40" s="198">
        <f t="shared" si="23"/>
        <v>23409</v>
      </c>
      <c r="AA40" s="198">
        <f t="shared" si="23"/>
        <v>23945</v>
      </c>
      <c r="AB40" s="198">
        <f t="shared" si="23"/>
        <v>23409</v>
      </c>
      <c r="AC40" s="198">
        <f t="shared" si="23"/>
        <v>23945</v>
      </c>
      <c r="AD40" s="198">
        <f t="shared" si="23"/>
        <v>23409</v>
      </c>
      <c r="AE40" s="198">
        <f t="shared" si="23"/>
        <v>27770</v>
      </c>
      <c r="AF40" s="198">
        <f t="shared" si="23"/>
        <v>28458</v>
      </c>
      <c r="AG40" s="198">
        <f t="shared" si="23"/>
        <v>27770</v>
      </c>
      <c r="AH40" s="198">
        <f t="shared" si="23"/>
        <v>28841</v>
      </c>
      <c r="AI40" s="198">
        <f t="shared" si="23"/>
        <v>30065</v>
      </c>
      <c r="AJ40" s="198">
        <f t="shared" si="23"/>
        <v>28841</v>
      </c>
      <c r="AK40" s="198">
        <f t="shared" si="23"/>
        <v>33737</v>
      </c>
      <c r="AL40" s="198">
        <f t="shared" si="23"/>
        <v>40163</v>
      </c>
      <c r="AM40" s="198">
        <f t="shared" si="23"/>
        <v>42075</v>
      </c>
      <c r="AN40" s="198">
        <f t="shared" si="23"/>
        <v>49343</v>
      </c>
      <c r="AO40" s="198">
        <f t="shared" si="23"/>
        <v>49343</v>
      </c>
      <c r="AP40" s="198">
        <f t="shared" si="23"/>
        <v>52020</v>
      </c>
      <c r="AQ40" s="198">
        <f t="shared" si="23"/>
        <v>43988</v>
      </c>
      <c r="AR40" s="198">
        <f t="shared" si="23"/>
        <v>42075</v>
      </c>
      <c r="AS40" s="198">
        <f t="shared" si="23"/>
        <v>33584</v>
      </c>
      <c r="AT40" s="198">
        <f t="shared" si="23"/>
        <v>32054</v>
      </c>
      <c r="AU40" s="198">
        <f t="shared" si="23"/>
        <v>35114</v>
      </c>
      <c r="AV40" s="198">
        <f t="shared" si="23"/>
        <v>36644</v>
      </c>
      <c r="AW40" s="198">
        <f t="shared" si="23"/>
        <v>39704</v>
      </c>
      <c r="AX40" s="198">
        <f t="shared" si="23"/>
        <v>41234</v>
      </c>
      <c r="AY40" s="198">
        <f t="shared" si="23"/>
        <v>44294</v>
      </c>
      <c r="AZ40" s="198">
        <f t="shared" si="23"/>
        <v>42764</v>
      </c>
      <c r="BA40" s="198">
        <f t="shared" si="23"/>
        <v>39704</v>
      </c>
      <c r="BB40" s="198">
        <f t="shared" si="23"/>
        <v>38556</v>
      </c>
      <c r="BC40" s="198">
        <f t="shared" si="23"/>
        <v>37409</v>
      </c>
      <c r="BD40" s="198">
        <f t="shared" si="23"/>
        <v>38556</v>
      </c>
      <c r="BE40" s="198">
        <f t="shared" si="23"/>
        <v>30906</v>
      </c>
      <c r="BF40" s="198">
        <f t="shared" si="23"/>
        <v>29759</v>
      </c>
    </row>
    <row r="41" spans="1:58" s="50" customFormat="1" x14ac:dyDescent="0.2">
      <c r="A41" s="42" t="s">
        <v>87</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row>
    <row r="42" spans="1:58" s="50" customFormat="1" x14ac:dyDescent="0.2">
      <c r="A42" s="88" t="s">
        <v>88</v>
      </c>
      <c r="B42" s="198">
        <f t="shared" ref="B42" si="24">ROUNDUP(B22*0.85,)</f>
        <v>46971</v>
      </c>
      <c r="C42" s="198">
        <f t="shared" ref="C42:BF42" si="25">ROUNDUP(C22*0.85,)</f>
        <v>44064</v>
      </c>
      <c r="D42" s="198">
        <f t="shared" si="25"/>
        <v>47889</v>
      </c>
      <c r="E42" s="198">
        <f t="shared" si="25"/>
        <v>45135</v>
      </c>
      <c r="F42" s="198">
        <f t="shared" si="25"/>
        <v>47889</v>
      </c>
      <c r="G42" s="198">
        <f t="shared" si="25"/>
        <v>48654</v>
      </c>
      <c r="H42" s="198">
        <f t="shared" si="25"/>
        <v>44064</v>
      </c>
      <c r="I42" s="198">
        <f t="shared" si="25"/>
        <v>44523</v>
      </c>
      <c r="J42" s="198">
        <f t="shared" si="25"/>
        <v>45594</v>
      </c>
      <c r="K42" s="198">
        <f t="shared" si="25"/>
        <v>44523</v>
      </c>
      <c r="L42" s="198">
        <f t="shared" si="25"/>
        <v>44523</v>
      </c>
      <c r="M42" s="198">
        <f t="shared" si="25"/>
        <v>43605</v>
      </c>
      <c r="N42" s="198">
        <f t="shared" si="25"/>
        <v>43605</v>
      </c>
      <c r="O42" s="198">
        <f t="shared" si="25"/>
        <v>43605</v>
      </c>
      <c r="P42" s="198">
        <f t="shared" si="25"/>
        <v>43605</v>
      </c>
      <c r="Q42" s="198">
        <f t="shared" si="25"/>
        <v>45059</v>
      </c>
      <c r="R42" s="198">
        <f t="shared" si="25"/>
        <v>44523</v>
      </c>
      <c r="S42" s="198">
        <f t="shared" si="25"/>
        <v>44523</v>
      </c>
      <c r="T42" s="198">
        <f t="shared" si="25"/>
        <v>45059</v>
      </c>
      <c r="U42" s="198">
        <f t="shared" si="25"/>
        <v>43070</v>
      </c>
      <c r="V42" s="198">
        <f t="shared" si="25"/>
        <v>42534</v>
      </c>
      <c r="W42" s="198">
        <f t="shared" si="25"/>
        <v>43070</v>
      </c>
      <c r="X42" s="198">
        <f t="shared" si="25"/>
        <v>42534</v>
      </c>
      <c r="Y42" s="198">
        <f t="shared" si="25"/>
        <v>43070</v>
      </c>
      <c r="Z42" s="198">
        <f t="shared" si="25"/>
        <v>42534</v>
      </c>
      <c r="AA42" s="198">
        <f t="shared" si="25"/>
        <v>43070</v>
      </c>
      <c r="AB42" s="198">
        <f t="shared" si="25"/>
        <v>42534</v>
      </c>
      <c r="AC42" s="198">
        <f t="shared" si="25"/>
        <v>43070</v>
      </c>
      <c r="AD42" s="198">
        <f t="shared" si="25"/>
        <v>42534</v>
      </c>
      <c r="AE42" s="198">
        <f t="shared" si="25"/>
        <v>50720</v>
      </c>
      <c r="AF42" s="198">
        <f t="shared" si="25"/>
        <v>51408</v>
      </c>
      <c r="AG42" s="198">
        <f t="shared" si="25"/>
        <v>50720</v>
      </c>
      <c r="AH42" s="198">
        <f t="shared" si="25"/>
        <v>51791</v>
      </c>
      <c r="AI42" s="198">
        <f t="shared" si="25"/>
        <v>53015</v>
      </c>
      <c r="AJ42" s="198">
        <f t="shared" si="25"/>
        <v>51791</v>
      </c>
      <c r="AK42" s="198">
        <f t="shared" si="25"/>
        <v>56687</v>
      </c>
      <c r="AL42" s="198">
        <f t="shared" si="25"/>
        <v>82238</v>
      </c>
      <c r="AM42" s="198">
        <f t="shared" si="25"/>
        <v>84150</v>
      </c>
      <c r="AN42" s="198">
        <f t="shared" si="25"/>
        <v>91418</v>
      </c>
      <c r="AO42" s="198">
        <f t="shared" si="25"/>
        <v>91418</v>
      </c>
      <c r="AP42" s="198">
        <f t="shared" si="25"/>
        <v>94095</v>
      </c>
      <c r="AQ42" s="198">
        <f t="shared" si="25"/>
        <v>86063</v>
      </c>
      <c r="AR42" s="198">
        <f t="shared" si="25"/>
        <v>84150</v>
      </c>
      <c r="AS42" s="198">
        <f t="shared" si="25"/>
        <v>60359</v>
      </c>
      <c r="AT42" s="198">
        <f t="shared" si="25"/>
        <v>58829</v>
      </c>
      <c r="AU42" s="198">
        <f t="shared" si="25"/>
        <v>61889</v>
      </c>
      <c r="AV42" s="198">
        <f t="shared" si="25"/>
        <v>63419</v>
      </c>
      <c r="AW42" s="198">
        <f t="shared" si="25"/>
        <v>70304</v>
      </c>
      <c r="AX42" s="198">
        <f t="shared" si="25"/>
        <v>71834</v>
      </c>
      <c r="AY42" s="198">
        <f t="shared" si="25"/>
        <v>74894</v>
      </c>
      <c r="AZ42" s="198">
        <f t="shared" si="25"/>
        <v>73364</v>
      </c>
      <c r="BA42" s="198">
        <f t="shared" si="25"/>
        <v>70304</v>
      </c>
      <c r="BB42" s="198">
        <f t="shared" si="25"/>
        <v>69156</v>
      </c>
      <c r="BC42" s="198">
        <f t="shared" si="25"/>
        <v>68009</v>
      </c>
      <c r="BD42" s="198">
        <f t="shared" si="25"/>
        <v>69156</v>
      </c>
      <c r="BE42" s="198">
        <f t="shared" si="25"/>
        <v>57681</v>
      </c>
      <c r="BF42" s="198">
        <f t="shared" si="25"/>
        <v>56534</v>
      </c>
    </row>
    <row r="43" spans="1:58" s="50" customFormat="1" x14ac:dyDescent="0.2">
      <c r="A43" s="100"/>
      <c r="AI43" s="208"/>
      <c r="AJ43" s="208"/>
      <c r="AK43" s="208"/>
      <c r="AL43" s="208"/>
      <c r="AM43" s="208"/>
      <c r="AN43" s="208"/>
      <c r="AO43" s="208"/>
      <c r="AP43" s="208"/>
    </row>
    <row r="44" spans="1:58" s="50" customFormat="1" ht="12.75" thickBot="1" x14ac:dyDescent="0.25">
      <c r="A44" s="100"/>
      <c r="AI44" s="208"/>
      <c r="AJ44" s="208"/>
      <c r="AK44" s="208"/>
      <c r="AL44" s="208"/>
      <c r="AM44" s="208"/>
      <c r="AN44" s="208"/>
      <c r="AO44" s="208"/>
      <c r="AP44" s="208"/>
    </row>
    <row r="45" spans="1:58" s="50" customFormat="1" ht="12.75" thickBot="1" x14ac:dyDescent="0.25">
      <c r="A45" s="104" t="s">
        <v>66</v>
      </c>
      <c r="AI45" s="208"/>
      <c r="AJ45" s="208"/>
      <c r="AK45" s="208"/>
      <c r="AL45" s="208"/>
      <c r="AM45" s="208"/>
      <c r="AN45" s="208"/>
      <c r="AO45" s="208"/>
      <c r="AP45" s="208"/>
    </row>
    <row r="46" spans="1:58" x14ac:dyDescent="0.2">
      <c r="A46" s="63" t="s">
        <v>78</v>
      </c>
    </row>
    <row r="47" spans="1:58" ht="9" hidden="1" customHeight="1" x14ac:dyDescent="0.2">
      <c r="A47" s="43" t="s">
        <v>67</v>
      </c>
    </row>
    <row r="48" spans="1:58"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3.5" thickBot="1" x14ac:dyDescent="0.25">
      <c r="A58"/>
    </row>
    <row r="59" spans="1:1" ht="12.75" thickBot="1" x14ac:dyDescent="0.25">
      <c r="A59" s="107" t="s">
        <v>139</v>
      </c>
    </row>
    <row r="60" spans="1:1" x14ac:dyDescent="0.2">
      <c r="A60" s="48" t="s">
        <v>278</v>
      </c>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3" t="s">
        <v>82</v>
      </c>
    </row>
    <row r="2" spans="1:5" s="51" customFormat="1" ht="12" customHeight="1" x14ac:dyDescent="0.2">
      <c r="A2" s="213"/>
    </row>
    <row r="3" spans="1:5" s="51" customFormat="1" ht="11.1" customHeight="1" x14ac:dyDescent="0.2">
      <c r="A3" s="147" t="s">
        <v>238</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ROUNDUP(B10*0.87,)</f>
        <v>#REF!</v>
      </c>
      <c r="C30" s="94" t="e">
        <f t="shared" si="4"/>
        <v>#REF!</v>
      </c>
      <c r="D30" s="94" t="e">
        <f t="shared" si="4"/>
        <v>#REF!</v>
      </c>
      <c r="E30" s="94" t="e">
        <f t="shared" si="4"/>
        <v>#REF!</v>
      </c>
    </row>
    <row r="31" spans="1:5" s="50" customFormat="1" x14ac:dyDescent="0.2">
      <c r="A31" s="180">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6" t="s">
        <v>254</v>
      </c>
      <c r="B43" s="4"/>
      <c r="C43" s="4"/>
      <c r="D43" s="4"/>
      <c r="E43" s="4"/>
    </row>
    <row r="44" spans="1:5" s="50" customFormat="1" x14ac:dyDescent="0.2">
      <c r="A44" s="144" t="s">
        <v>71</v>
      </c>
    </row>
    <row r="45" spans="1:5" s="50" customFormat="1" x14ac:dyDescent="0.2">
      <c r="A45" s="57" t="s">
        <v>246</v>
      </c>
    </row>
    <row r="46" spans="1:5" ht="12.75" thickBot="1" x14ac:dyDescent="0.25">
      <c r="A46" s="57" t="s">
        <v>241</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240</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247</v>
      </c>
    </row>
    <row r="57" spans="1:1" ht="42" x14ac:dyDescent="0.2">
      <c r="A57" s="186" t="s">
        <v>243</v>
      </c>
    </row>
    <row r="58" spans="1:1" ht="21" x14ac:dyDescent="0.2">
      <c r="A58" s="186" t="s">
        <v>244</v>
      </c>
    </row>
    <row r="59" spans="1:1" ht="21" x14ac:dyDescent="0.2">
      <c r="A59" s="186" t="s">
        <v>248</v>
      </c>
    </row>
    <row r="60" spans="1:1" ht="31.5" x14ac:dyDescent="0.2">
      <c r="A60" s="186" t="s">
        <v>252</v>
      </c>
    </row>
    <row r="61" spans="1:1" ht="31.5" x14ac:dyDescent="0.2">
      <c r="A61" s="186" t="s">
        <v>253</v>
      </c>
    </row>
    <row r="62" spans="1:1" ht="31.5" x14ac:dyDescent="0.2">
      <c r="A62" s="113" t="s">
        <v>99</v>
      </c>
    </row>
    <row r="63" spans="1:1" ht="63" x14ac:dyDescent="0.2">
      <c r="A63" s="149" t="s">
        <v>245</v>
      </c>
    </row>
    <row r="64" spans="1:1" ht="21" x14ac:dyDescent="0.2">
      <c r="A64" s="140" t="s">
        <v>95</v>
      </c>
    </row>
    <row r="65" spans="1:1" ht="42.75" x14ac:dyDescent="0.2">
      <c r="A65" s="108" t="s">
        <v>242</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3" t="s">
        <v>82</v>
      </c>
    </row>
    <row r="2" spans="1:5" s="51" customFormat="1" ht="12" customHeight="1" x14ac:dyDescent="0.2">
      <c r="A2" s="213"/>
    </row>
    <row r="3" spans="1:5" s="51" customFormat="1" ht="11.1" customHeight="1" x14ac:dyDescent="0.2">
      <c r="A3" s="147" t="s">
        <v>238</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6" t="s">
        <v>254</v>
      </c>
    </row>
    <row r="25" spans="1:5" s="50" customFormat="1" x14ac:dyDescent="0.2">
      <c r="A25" s="144" t="s">
        <v>71</v>
      </c>
    </row>
    <row r="26" spans="1:5" s="50" customFormat="1" x14ac:dyDescent="0.2">
      <c r="A26" s="57" t="s">
        <v>246</v>
      </c>
    </row>
    <row r="27" spans="1:5" ht="12.75" thickBot="1" x14ac:dyDescent="0.25">
      <c r="A27" s="57" t="s">
        <v>241</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240</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59" t="s">
        <v>162</v>
      </c>
    </row>
    <row r="37" spans="1:1" ht="31.5" x14ac:dyDescent="0.2">
      <c r="A37" s="145" t="s">
        <v>247</v>
      </c>
    </row>
    <row r="38" spans="1:1" ht="42" x14ac:dyDescent="0.2">
      <c r="A38" s="186" t="s">
        <v>243</v>
      </c>
    </row>
    <row r="39" spans="1:1" ht="21" x14ac:dyDescent="0.2">
      <c r="A39" s="186" t="s">
        <v>244</v>
      </c>
    </row>
    <row r="40" spans="1:1" ht="21" x14ac:dyDescent="0.2">
      <c r="A40" s="186" t="s">
        <v>248</v>
      </c>
    </row>
    <row r="41" spans="1:1" ht="31.5" x14ac:dyDescent="0.2">
      <c r="A41" s="186" t="s">
        <v>252</v>
      </c>
    </row>
    <row r="42" spans="1:1" ht="31.5" x14ac:dyDescent="0.2">
      <c r="A42" s="186" t="s">
        <v>253</v>
      </c>
    </row>
    <row r="43" spans="1:1" ht="31.5" x14ac:dyDescent="0.2">
      <c r="A43" s="113" t="s">
        <v>99</v>
      </c>
    </row>
    <row r="44" spans="1:1" ht="63" x14ac:dyDescent="0.2">
      <c r="A44" s="149" t="s">
        <v>245</v>
      </c>
    </row>
    <row r="45" spans="1:1" ht="21" x14ac:dyDescent="0.2">
      <c r="A45" s="140" t="s">
        <v>95</v>
      </c>
    </row>
    <row r="46" spans="1:1" ht="42.75" x14ac:dyDescent="0.2">
      <c r="A46" s="108" t="s">
        <v>242</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3" t="s">
        <v>82</v>
      </c>
    </row>
    <row r="2" spans="1:5" s="51" customFormat="1" ht="12" customHeight="1" x14ac:dyDescent="0.2">
      <c r="A2" s="213"/>
    </row>
    <row r="3" spans="1:5" s="51" customFormat="1" ht="11.1" customHeight="1" x14ac:dyDescent="0.2">
      <c r="A3" s="147" t="s">
        <v>238</v>
      </c>
    </row>
    <row r="4" spans="1:5" ht="18" customHeight="1" x14ac:dyDescent="0.2">
      <c r="A4" s="111" t="s">
        <v>100</v>
      </c>
      <c r="B4" s="136" t="e">
        <f>'Наполни свое лето | FIT18'!B24</f>
        <v>#REF!</v>
      </c>
      <c r="C4" s="136" t="e">
        <f>'Наполни свое лето | FIT18'!C24</f>
        <v>#REF!</v>
      </c>
      <c r="D4" s="136" t="e">
        <f>'Наполни свое лето | FIT18'!D24</f>
        <v>#REF!</v>
      </c>
      <c r="E4" s="136" t="e">
        <f>'Наполни свое лето | FIT18'!E24</f>
        <v>#REF!</v>
      </c>
    </row>
    <row r="5" spans="1:5" ht="20.25" customHeight="1" x14ac:dyDescent="0.2">
      <c r="A5" s="90" t="s">
        <v>64</v>
      </c>
      <c r="B5" s="136" t="e">
        <f>'Наполни свое лето | FIT18'!B25</f>
        <v>#REF!</v>
      </c>
      <c r="C5" s="136" t="e">
        <f>'Наполни свое лето | FIT18'!C25</f>
        <v>#REF!</v>
      </c>
      <c r="D5" s="136" t="e">
        <f>'Наполни свое лето | FIT18'!D25</f>
        <v>#REF!</v>
      </c>
      <c r="E5" s="136"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234</v>
      </c>
      <c r="B9" s="94"/>
      <c r="C9" s="94"/>
      <c r="D9" s="94"/>
      <c r="E9" s="94"/>
    </row>
    <row r="10" spans="1:5" s="50" customFormat="1" x14ac:dyDescent="0.2">
      <c r="A10" s="180">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0">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6" t="s">
        <v>254</v>
      </c>
    </row>
    <row r="24" spans="1:5" s="50" customFormat="1" x14ac:dyDescent="0.2">
      <c r="A24" s="144" t="s">
        <v>71</v>
      </c>
    </row>
    <row r="25" spans="1:5" s="50" customFormat="1" x14ac:dyDescent="0.2">
      <c r="A25" s="57" t="s">
        <v>246</v>
      </c>
    </row>
    <row r="26" spans="1:5" ht="12.75" thickBot="1" x14ac:dyDescent="0.25">
      <c r="A26" s="57" t="s">
        <v>241</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240</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59" t="s">
        <v>162</v>
      </c>
    </row>
    <row r="36" spans="1:1" ht="31.5" x14ac:dyDescent="0.2">
      <c r="A36" s="145" t="s">
        <v>247</v>
      </c>
    </row>
    <row r="37" spans="1:1" ht="42" x14ac:dyDescent="0.2">
      <c r="A37" s="186" t="s">
        <v>243</v>
      </c>
    </row>
    <row r="38" spans="1:1" ht="21" x14ac:dyDescent="0.2">
      <c r="A38" s="186" t="s">
        <v>244</v>
      </c>
    </row>
    <row r="39" spans="1:1" ht="21" x14ac:dyDescent="0.2">
      <c r="A39" s="186" t="s">
        <v>248</v>
      </c>
    </row>
    <row r="40" spans="1:1" ht="31.5" x14ac:dyDescent="0.2">
      <c r="A40" s="186" t="s">
        <v>252</v>
      </c>
    </row>
    <row r="41" spans="1:1" ht="31.5" x14ac:dyDescent="0.2">
      <c r="A41" s="186" t="s">
        <v>253</v>
      </c>
    </row>
    <row r="42" spans="1:1" ht="31.5" x14ac:dyDescent="0.2">
      <c r="A42" s="113" t="s">
        <v>99</v>
      </c>
    </row>
    <row r="43" spans="1:1" ht="63" x14ac:dyDescent="0.2">
      <c r="A43" s="149" t="s">
        <v>245</v>
      </c>
    </row>
    <row r="44" spans="1:1" ht="21" x14ac:dyDescent="0.2">
      <c r="A44" s="140" t="s">
        <v>95</v>
      </c>
    </row>
    <row r="45" spans="1:1" ht="42.75" x14ac:dyDescent="0.2">
      <c r="A45" s="108" t="s">
        <v>242</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13" t="s">
        <v>82</v>
      </c>
    </row>
    <row r="2" spans="1:5" s="51" customFormat="1" ht="12" customHeight="1" x14ac:dyDescent="0.2">
      <c r="A2" s="213"/>
    </row>
    <row r="3" spans="1:5" s="51" customFormat="1" ht="11.1" customHeight="1" x14ac:dyDescent="0.2">
      <c r="A3" s="147" t="s">
        <v>238</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ROUNDUP(B10*0.85,)+35</f>
        <v>#REF!</v>
      </c>
      <c r="C30" s="94" t="e">
        <f t="shared" si="4"/>
        <v>#REF!</v>
      </c>
      <c r="D30" s="94" t="e">
        <f t="shared" si="4"/>
        <v>#REF!</v>
      </c>
      <c r="E30" s="94" t="e">
        <f t="shared" si="4"/>
        <v>#REF!</v>
      </c>
    </row>
    <row r="31" spans="1:5" s="50" customFormat="1" x14ac:dyDescent="0.2">
      <c r="A31" s="180">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6" t="s">
        <v>254</v>
      </c>
    </row>
    <row r="44" spans="1:5" s="50" customFormat="1" x14ac:dyDescent="0.2">
      <c r="A44" s="144" t="s">
        <v>71</v>
      </c>
    </row>
    <row r="45" spans="1:5" s="50" customFormat="1" x14ac:dyDescent="0.2">
      <c r="A45" s="57" t="s">
        <v>246</v>
      </c>
    </row>
    <row r="46" spans="1:5" ht="12.75" thickBot="1" x14ac:dyDescent="0.25">
      <c r="A46" s="57" t="s">
        <v>241</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240</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247</v>
      </c>
    </row>
    <row r="57" spans="1:1" ht="42" x14ac:dyDescent="0.2">
      <c r="A57" s="186" t="s">
        <v>243</v>
      </c>
    </row>
    <row r="58" spans="1:1" ht="21" x14ac:dyDescent="0.2">
      <c r="A58" s="186" t="s">
        <v>244</v>
      </c>
    </row>
    <row r="59" spans="1:1" ht="21" x14ac:dyDescent="0.2">
      <c r="A59" s="186" t="s">
        <v>248</v>
      </c>
    </row>
    <row r="60" spans="1:1" ht="31.5" x14ac:dyDescent="0.2">
      <c r="A60" s="186" t="s">
        <v>252</v>
      </c>
    </row>
    <row r="61" spans="1:1" ht="31.5" x14ac:dyDescent="0.2">
      <c r="A61" s="186" t="s">
        <v>253</v>
      </c>
    </row>
    <row r="62" spans="1:1" ht="31.5" x14ac:dyDescent="0.2">
      <c r="A62" s="113" t="s">
        <v>99</v>
      </c>
    </row>
    <row r="63" spans="1:1" ht="63" x14ac:dyDescent="0.2">
      <c r="A63" s="149" t="s">
        <v>245</v>
      </c>
    </row>
    <row r="64" spans="1:1" ht="21" x14ac:dyDescent="0.2">
      <c r="A64" s="140" t="s">
        <v>95</v>
      </c>
    </row>
    <row r="65" spans="1:1" ht="42.75" x14ac:dyDescent="0.2">
      <c r="A65" s="108" t="s">
        <v>242</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91" zoomScaleNormal="91" workbookViewId="0">
      <selection activeCell="M5" sqref="M5:N45"/>
    </sheetView>
  </sheetViews>
  <sheetFormatPr defaultColWidth="9" defaultRowHeight="12" x14ac:dyDescent="0.2"/>
  <cols>
    <col min="1" max="1" width="74.42578125" style="48" customWidth="1"/>
    <col min="2" max="8" width="9" style="48" hidden="1" customWidth="1"/>
    <col min="9" max="12" width="0" style="48" hidden="1" customWidth="1"/>
    <col min="13" max="16384" width="9" style="48"/>
  </cols>
  <sheetData>
    <row r="1" spans="1:14" s="51" customFormat="1" ht="12" customHeight="1" x14ac:dyDescent="0.2">
      <c r="A1" s="215" t="s">
        <v>82</v>
      </c>
    </row>
    <row r="2" spans="1:14" s="51" customFormat="1" x14ac:dyDescent="0.2">
      <c r="A2" s="215"/>
    </row>
    <row r="3" spans="1:14" s="51" customFormat="1" x14ac:dyDescent="0.2">
      <c r="A3" s="160" t="s">
        <v>114</v>
      </c>
    </row>
    <row r="4" spans="1:14" s="51" customFormat="1" x14ac:dyDescent="0.2">
      <c r="A4" s="128" t="s">
        <v>65</v>
      </c>
    </row>
    <row r="5" spans="1:14" s="52" customFormat="1" ht="32.1" customHeight="1" x14ac:dyDescent="0.2">
      <c r="A5" s="98" t="s">
        <v>64</v>
      </c>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c r="H5" s="189" t="e">
        <f>'C завтраками| Bed and breakfast'!#REF!</f>
        <v>#REF!</v>
      </c>
      <c r="I5" s="189" t="e">
        <f>'C завтраками| Bed and breakfast'!#REF!</f>
        <v>#REF!</v>
      </c>
      <c r="J5" s="189" t="e">
        <f>'C завтраками| Bed and breakfast'!#REF!</f>
        <v>#REF!</v>
      </c>
      <c r="K5" s="189" t="e">
        <f>'C завтраками| Bed and breakfast'!#REF!</f>
        <v>#REF!</v>
      </c>
      <c r="L5" s="189" t="e">
        <f>'C завтраками| Bed and breakfast'!#REF!</f>
        <v>#REF!</v>
      </c>
      <c r="M5" s="189" t="e">
        <f>'C завтраками| Bed and breakfast'!#REF!</f>
        <v>#REF!</v>
      </c>
      <c r="N5" s="189" t="e">
        <f>'C завтраками| Bed and breakfast'!#REF!</f>
        <v>#REF!</v>
      </c>
    </row>
    <row r="6" spans="1:14" s="53" customFormat="1" ht="21.95" customHeight="1" x14ac:dyDescent="0.2">
      <c r="A6" s="98"/>
      <c r="B6" s="189" t="e">
        <f>'C завтраками| Bed and breakfast'!#REF!</f>
        <v>#REF!</v>
      </c>
      <c r="C6" s="189" t="e">
        <f>'C завтраками| Bed and breakfast'!#REF!</f>
        <v>#REF!</v>
      </c>
      <c r="D6" s="189" t="e">
        <f>'C завтраками| Bed and breakfast'!#REF!</f>
        <v>#REF!</v>
      </c>
      <c r="E6" s="189" t="e">
        <f>'C завтраками| Bed and breakfast'!#REF!</f>
        <v>#REF!</v>
      </c>
      <c r="F6" s="189" t="e">
        <f>'C завтраками| Bed and breakfast'!#REF!</f>
        <v>#REF!</v>
      </c>
      <c r="G6" s="189" t="e">
        <f>'C завтраками| Bed and breakfast'!#REF!</f>
        <v>#REF!</v>
      </c>
      <c r="H6" s="189" t="e">
        <f>'C завтраками| Bed and breakfast'!#REF!</f>
        <v>#REF!</v>
      </c>
      <c r="I6" s="189" t="e">
        <f>'C завтраками| Bed and breakfast'!#REF!</f>
        <v>#REF!</v>
      </c>
      <c r="J6" s="189" t="e">
        <f>'C завтраками| Bed and breakfast'!#REF!</f>
        <v>#REF!</v>
      </c>
      <c r="K6" s="189" t="e">
        <f>'C завтраками| Bed and breakfast'!#REF!</f>
        <v>#REF!</v>
      </c>
      <c r="L6" s="189" t="e">
        <f>'C завтраками| Bed and breakfast'!#REF!</f>
        <v>#REF!</v>
      </c>
      <c r="M6" s="189" t="e">
        <f>'C завтраками| Bed and breakfast'!#REF!</f>
        <v>#REF!</v>
      </c>
      <c r="N6" s="189" t="e">
        <f>'C завтраками| Bed and breakfast'!#REF!</f>
        <v>#REF!</v>
      </c>
    </row>
    <row r="7" spans="1:14" s="53" customFormat="1" x14ac:dyDescent="0.2">
      <c r="A7" s="42" t="s">
        <v>83</v>
      </c>
      <c r="B7" s="195"/>
      <c r="C7" s="195"/>
      <c r="D7" s="195"/>
      <c r="E7" s="195"/>
      <c r="F7" s="195"/>
      <c r="G7" s="195"/>
      <c r="H7" s="195"/>
      <c r="I7" s="195"/>
      <c r="J7" s="195"/>
      <c r="K7" s="195"/>
      <c r="L7" s="195"/>
      <c r="M7" s="195"/>
      <c r="N7" s="195"/>
    </row>
    <row r="8" spans="1:14" s="53" customFormat="1" x14ac:dyDescent="0.2">
      <c r="A8" s="88">
        <v>1</v>
      </c>
      <c r="B8" s="8" t="e">
        <f>'C завтраками| Bed and breakfast'!#REF!*0.9</f>
        <v>#REF!</v>
      </c>
      <c r="C8" s="8" t="e">
        <f>'C завтраками| Bed and breakfast'!#REF!*0.9</f>
        <v>#REF!</v>
      </c>
      <c r="D8" s="8" t="e">
        <f>'C завтраками| Bed and breakfast'!#REF!*0.9</f>
        <v>#REF!</v>
      </c>
      <c r="E8" s="8" t="e">
        <f>'C завтраками| Bed and breakfast'!#REF!*0.9</f>
        <v>#REF!</v>
      </c>
      <c r="F8" s="8" t="e">
        <f>'C завтраками| Bed and breakfast'!#REF!*0.9</f>
        <v>#REF!</v>
      </c>
      <c r="G8" s="8" t="e">
        <f>'C завтраками| Bed and breakfast'!#REF!*0.9</f>
        <v>#REF!</v>
      </c>
      <c r="H8" s="8" t="e">
        <f>'C завтраками| Bed and breakfast'!#REF!*0.9</f>
        <v>#REF!</v>
      </c>
      <c r="I8" s="8" t="e">
        <f>'C завтраками| Bed and breakfast'!#REF!*0.9</f>
        <v>#REF!</v>
      </c>
      <c r="J8" s="8" t="e">
        <f>'C завтраками| Bed and breakfast'!#REF!*0.9</f>
        <v>#REF!</v>
      </c>
      <c r="K8" s="8" t="e">
        <f>'C завтраками| Bed and breakfast'!#REF!*0.9</f>
        <v>#REF!</v>
      </c>
      <c r="L8" s="8" t="e">
        <f>'C завтраками| Bed and breakfast'!#REF!*0.9</f>
        <v>#REF!</v>
      </c>
      <c r="M8" s="8" t="e">
        <f>'C завтраками| Bed and breakfast'!#REF!*0.9</f>
        <v>#REF!</v>
      </c>
      <c r="N8" s="8" t="e">
        <f>'C завтраками| Bed and breakfast'!#REF!*0.9</f>
        <v>#REF!</v>
      </c>
    </row>
    <row r="9" spans="1:14" s="53" customFormat="1" x14ac:dyDescent="0.2">
      <c r="A9" s="88">
        <v>2</v>
      </c>
      <c r="B9" s="8" t="e">
        <f>'C завтраками| Bed and breakfast'!#REF!*0.9</f>
        <v>#REF!</v>
      </c>
      <c r="C9" s="8" t="e">
        <f>'C завтраками| Bed and breakfast'!#REF!*0.9</f>
        <v>#REF!</v>
      </c>
      <c r="D9" s="8" t="e">
        <f>'C завтраками| Bed and breakfast'!#REF!*0.9</f>
        <v>#REF!</v>
      </c>
      <c r="E9" s="8" t="e">
        <f>'C завтраками| Bed and breakfast'!#REF!*0.9</f>
        <v>#REF!</v>
      </c>
      <c r="F9" s="8" t="e">
        <f>'C завтраками| Bed and breakfast'!#REF!*0.9</f>
        <v>#REF!</v>
      </c>
      <c r="G9" s="8" t="e">
        <f>'C завтраками| Bed and breakfast'!#REF!*0.9</f>
        <v>#REF!</v>
      </c>
      <c r="H9" s="8" t="e">
        <f>'C завтраками| Bed and breakfast'!#REF!*0.9</f>
        <v>#REF!</v>
      </c>
      <c r="I9" s="8" t="e">
        <f>'C завтраками| Bed and breakfast'!#REF!*0.9</f>
        <v>#REF!</v>
      </c>
      <c r="J9" s="8" t="e">
        <f>'C завтраками| Bed and breakfast'!#REF!*0.9</f>
        <v>#REF!</v>
      </c>
      <c r="K9" s="8" t="e">
        <f>'C завтраками| Bed and breakfast'!#REF!*0.9</f>
        <v>#REF!</v>
      </c>
      <c r="L9" s="8" t="e">
        <f>'C завтраками| Bed and breakfast'!#REF!*0.9</f>
        <v>#REF!</v>
      </c>
      <c r="M9" s="8" t="e">
        <f>'C завтраками| Bed and breakfast'!#REF!*0.9</f>
        <v>#REF!</v>
      </c>
      <c r="N9" s="8" t="e">
        <f>'C завтраками| Bed and breakfast'!#REF!*0.9</f>
        <v>#REF!</v>
      </c>
    </row>
    <row r="10" spans="1:14" s="53" customFormat="1" x14ac:dyDescent="0.2">
      <c r="A10" s="42" t="s">
        <v>234</v>
      </c>
      <c r="B10" s="8"/>
      <c r="C10" s="8"/>
      <c r="D10" s="8"/>
      <c r="E10" s="8"/>
      <c r="F10" s="8"/>
      <c r="G10" s="8"/>
      <c r="H10" s="8"/>
      <c r="I10" s="8"/>
      <c r="J10" s="8"/>
      <c r="K10" s="8"/>
      <c r="L10" s="8"/>
      <c r="M10" s="8"/>
      <c r="N10" s="8"/>
    </row>
    <row r="11" spans="1:14" s="53" customFormat="1" x14ac:dyDescent="0.2">
      <c r="A11" s="180">
        <v>1</v>
      </c>
      <c r="B11" s="8" t="e">
        <f>'C завтраками| Bed and breakfast'!#REF!*0.9</f>
        <v>#REF!</v>
      </c>
      <c r="C11" s="8" t="e">
        <f>'C завтраками| Bed and breakfast'!#REF!*0.9</f>
        <v>#REF!</v>
      </c>
      <c r="D11" s="8" t="e">
        <f>'C завтраками| Bed and breakfast'!#REF!*0.9</f>
        <v>#REF!</v>
      </c>
      <c r="E11" s="8" t="e">
        <f>'C завтраками| Bed and breakfast'!#REF!*0.9</f>
        <v>#REF!</v>
      </c>
      <c r="F11" s="8" t="e">
        <f>'C завтраками| Bed and breakfast'!#REF!*0.9</f>
        <v>#REF!</v>
      </c>
      <c r="G11" s="8" t="e">
        <f>'C завтраками| Bed and breakfast'!#REF!*0.9</f>
        <v>#REF!</v>
      </c>
      <c r="H11" s="8" t="e">
        <f>'C завтраками| Bed and breakfast'!#REF!*0.9</f>
        <v>#REF!</v>
      </c>
      <c r="I11" s="8" t="e">
        <f>'C завтраками| Bed and breakfast'!#REF!*0.9</f>
        <v>#REF!</v>
      </c>
      <c r="J11" s="8" t="e">
        <f>'C завтраками| Bed and breakfast'!#REF!*0.9</f>
        <v>#REF!</v>
      </c>
      <c r="K11" s="8" t="e">
        <f>'C завтраками| Bed and breakfast'!#REF!*0.9</f>
        <v>#REF!</v>
      </c>
      <c r="L11" s="8" t="e">
        <f>'C завтраками| Bed and breakfast'!#REF!*0.9</f>
        <v>#REF!</v>
      </c>
      <c r="M11" s="8" t="e">
        <f>'C завтраками| Bed and breakfast'!#REF!*0.9</f>
        <v>#REF!</v>
      </c>
      <c r="N11" s="8" t="e">
        <f>'C завтраками| Bed and breakfast'!#REF!*0.9</f>
        <v>#REF!</v>
      </c>
    </row>
    <row r="12" spans="1:14" s="53" customFormat="1" x14ac:dyDescent="0.2">
      <c r="A12" s="180">
        <v>2</v>
      </c>
      <c r="B12" s="8" t="e">
        <f>'C завтраками| Bed and breakfast'!#REF!*0.9</f>
        <v>#REF!</v>
      </c>
      <c r="C12" s="8" t="e">
        <f>'C завтраками| Bed and breakfast'!#REF!*0.9</f>
        <v>#REF!</v>
      </c>
      <c r="D12" s="8" t="e">
        <f>'C завтраками| Bed and breakfast'!#REF!*0.9</f>
        <v>#REF!</v>
      </c>
      <c r="E12" s="8" t="e">
        <f>'C завтраками| Bed and breakfast'!#REF!*0.9</f>
        <v>#REF!</v>
      </c>
      <c r="F12" s="8" t="e">
        <f>'C завтраками| Bed and breakfast'!#REF!*0.9</f>
        <v>#REF!</v>
      </c>
      <c r="G12" s="8" t="e">
        <f>'C завтраками| Bed and breakfast'!#REF!*0.9</f>
        <v>#REF!</v>
      </c>
      <c r="H12" s="8" t="e">
        <f>'C завтраками| Bed and breakfast'!#REF!*0.9</f>
        <v>#REF!</v>
      </c>
      <c r="I12" s="8" t="e">
        <f>'C завтраками| Bed and breakfast'!#REF!*0.9</f>
        <v>#REF!</v>
      </c>
      <c r="J12" s="8" t="e">
        <f>'C завтраками| Bed and breakfast'!#REF!*0.9</f>
        <v>#REF!</v>
      </c>
      <c r="K12" s="8" t="e">
        <f>'C завтраками| Bed and breakfast'!#REF!*0.9</f>
        <v>#REF!</v>
      </c>
      <c r="L12" s="8" t="e">
        <f>'C завтраками| Bed and breakfast'!#REF!*0.9</f>
        <v>#REF!</v>
      </c>
      <c r="M12" s="8" t="e">
        <f>'C завтраками| Bed and breakfast'!#REF!*0.9</f>
        <v>#REF!</v>
      </c>
      <c r="N12" s="8" t="e">
        <f>'C завтраками| Bed and breakfast'!#REF!*0.9</f>
        <v>#REF!</v>
      </c>
    </row>
    <row r="13" spans="1:14" s="53" customFormat="1" x14ac:dyDescent="0.2">
      <c r="A13" s="42" t="s">
        <v>84</v>
      </c>
      <c r="B13" s="8"/>
      <c r="C13" s="8"/>
      <c r="D13" s="8"/>
      <c r="E13" s="8"/>
      <c r="F13" s="8"/>
      <c r="G13" s="8"/>
      <c r="H13" s="8"/>
      <c r="I13" s="8"/>
      <c r="J13" s="8"/>
      <c r="K13" s="8"/>
      <c r="L13" s="8"/>
      <c r="M13" s="8"/>
      <c r="N13" s="8"/>
    </row>
    <row r="14" spans="1:14" s="53" customFormat="1" x14ac:dyDescent="0.2">
      <c r="A14" s="88">
        <f>A8</f>
        <v>1</v>
      </c>
      <c r="B14" s="8" t="e">
        <f>'C завтраками| Bed and breakfast'!#REF!*0.9</f>
        <v>#REF!</v>
      </c>
      <c r="C14" s="8" t="e">
        <f>'C завтраками| Bed and breakfast'!#REF!*0.9</f>
        <v>#REF!</v>
      </c>
      <c r="D14" s="8" t="e">
        <f>'C завтраками| Bed and breakfast'!#REF!*0.9</f>
        <v>#REF!</v>
      </c>
      <c r="E14" s="8" t="e">
        <f>'C завтраками| Bed and breakfast'!#REF!*0.9</f>
        <v>#REF!</v>
      </c>
      <c r="F14" s="8" t="e">
        <f>'C завтраками| Bed and breakfast'!#REF!*0.9</f>
        <v>#REF!</v>
      </c>
      <c r="G14" s="8" t="e">
        <f>'C завтраками| Bed and breakfast'!#REF!*0.9</f>
        <v>#REF!</v>
      </c>
      <c r="H14" s="8" t="e">
        <f>'C завтраками| Bed and breakfast'!#REF!*0.9</f>
        <v>#REF!</v>
      </c>
      <c r="I14" s="8" t="e">
        <f>'C завтраками| Bed and breakfast'!#REF!*0.9</f>
        <v>#REF!</v>
      </c>
      <c r="J14" s="8" t="e">
        <f>'C завтраками| Bed and breakfast'!#REF!*0.9</f>
        <v>#REF!</v>
      </c>
      <c r="K14" s="8" t="e">
        <f>'C завтраками| Bed and breakfast'!#REF!*0.9</f>
        <v>#REF!</v>
      </c>
      <c r="L14" s="8" t="e">
        <f>'C завтраками| Bed and breakfast'!#REF!*0.9</f>
        <v>#REF!</v>
      </c>
      <c r="M14" s="8" t="e">
        <f>'C завтраками| Bed and breakfast'!#REF!*0.9</f>
        <v>#REF!</v>
      </c>
      <c r="N14" s="8" t="e">
        <f>'C завтраками| Bed and breakfast'!#REF!*0.9</f>
        <v>#REF!</v>
      </c>
    </row>
    <row r="15" spans="1:14" s="53" customFormat="1" x14ac:dyDescent="0.2">
      <c r="A15" s="88">
        <f>A9</f>
        <v>2</v>
      </c>
      <c r="B15" s="8" t="e">
        <f>'C завтраками| Bed and breakfast'!#REF!*0.9</f>
        <v>#REF!</v>
      </c>
      <c r="C15" s="8" t="e">
        <f>'C завтраками| Bed and breakfast'!#REF!*0.9</f>
        <v>#REF!</v>
      </c>
      <c r="D15" s="8" t="e">
        <f>'C завтраками| Bed and breakfast'!#REF!*0.9</f>
        <v>#REF!</v>
      </c>
      <c r="E15" s="8" t="e">
        <f>'C завтраками| Bed and breakfast'!#REF!*0.9</f>
        <v>#REF!</v>
      </c>
      <c r="F15" s="8" t="e">
        <f>'C завтраками| Bed and breakfast'!#REF!*0.9</f>
        <v>#REF!</v>
      </c>
      <c r="G15" s="8" t="e">
        <f>'C завтраками| Bed and breakfast'!#REF!*0.9</f>
        <v>#REF!</v>
      </c>
      <c r="H15" s="8" t="e">
        <f>'C завтраками| Bed and breakfast'!#REF!*0.9</f>
        <v>#REF!</v>
      </c>
      <c r="I15" s="8" t="e">
        <f>'C завтраками| Bed and breakfast'!#REF!*0.9</f>
        <v>#REF!</v>
      </c>
      <c r="J15" s="8" t="e">
        <f>'C завтраками| Bed and breakfast'!#REF!*0.9</f>
        <v>#REF!</v>
      </c>
      <c r="K15" s="8" t="e">
        <f>'C завтраками| Bed and breakfast'!#REF!*0.9</f>
        <v>#REF!</v>
      </c>
      <c r="L15" s="8" t="e">
        <f>'C завтраками| Bed and breakfast'!#REF!*0.9</f>
        <v>#REF!</v>
      </c>
      <c r="M15" s="8" t="e">
        <f>'C завтраками| Bed and breakfast'!#REF!*0.9</f>
        <v>#REF!</v>
      </c>
      <c r="N15" s="8" t="e">
        <f>'C завтраками| Bed and breakfast'!#REF!*0.9</f>
        <v>#REF!</v>
      </c>
    </row>
    <row r="16" spans="1:14" s="53" customFormat="1" x14ac:dyDescent="0.2">
      <c r="A16" s="42" t="s">
        <v>85</v>
      </c>
      <c r="B16" s="8"/>
      <c r="C16" s="8"/>
      <c r="D16" s="8"/>
      <c r="E16" s="8"/>
      <c r="F16" s="8"/>
      <c r="G16" s="8"/>
      <c r="H16" s="8"/>
      <c r="I16" s="8"/>
      <c r="J16" s="8"/>
      <c r="K16" s="8"/>
      <c r="L16" s="8"/>
      <c r="M16" s="8"/>
      <c r="N16" s="8"/>
    </row>
    <row r="17" spans="1:14" s="53" customFormat="1" x14ac:dyDescent="0.2">
      <c r="A17" s="88">
        <f>A8</f>
        <v>1</v>
      </c>
      <c r="B17" s="8" t="e">
        <f>'C завтраками| Bed and breakfast'!#REF!*0.9</f>
        <v>#REF!</v>
      </c>
      <c r="C17" s="8" t="e">
        <f>'C завтраками| Bed and breakfast'!#REF!*0.9</f>
        <v>#REF!</v>
      </c>
      <c r="D17" s="8" t="e">
        <f>'C завтраками| Bed and breakfast'!#REF!*0.9</f>
        <v>#REF!</v>
      </c>
      <c r="E17" s="8" t="e">
        <f>'C завтраками| Bed and breakfast'!#REF!*0.9</f>
        <v>#REF!</v>
      </c>
      <c r="F17" s="8" t="e">
        <f>'C завтраками| Bed and breakfast'!#REF!*0.9</f>
        <v>#REF!</v>
      </c>
      <c r="G17" s="8" t="e">
        <f>'C завтраками| Bed and breakfast'!#REF!*0.9</f>
        <v>#REF!</v>
      </c>
      <c r="H17" s="8" t="e">
        <f>'C завтраками| Bed and breakfast'!#REF!*0.9</f>
        <v>#REF!</v>
      </c>
      <c r="I17" s="8" t="e">
        <f>'C завтраками| Bed and breakfast'!#REF!*0.9</f>
        <v>#REF!</v>
      </c>
      <c r="J17" s="8" t="e">
        <f>'C завтраками| Bed and breakfast'!#REF!*0.9</f>
        <v>#REF!</v>
      </c>
      <c r="K17" s="8" t="e">
        <f>'C завтраками| Bed and breakfast'!#REF!*0.9</f>
        <v>#REF!</v>
      </c>
      <c r="L17" s="8" t="e">
        <f>'C завтраками| Bed and breakfast'!#REF!*0.9</f>
        <v>#REF!</v>
      </c>
      <c r="M17" s="8" t="e">
        <f>'C завтраками| Bed and breakfast'!#REF!*0.9</f>
        <v>#REF!</v>
      </c>
      <c r="N17" s="8" t="e">
        <f>'C завтраками| Bed and breakfast'!#REF!*0.9</f>
        <v>#REF!</v>
      </c>
    </row>
    <row r="18" spans="1:14" s="53" customFormat="1" x14ac:dyDescent="0.2">
      <c r="A18" s="88">
        <f>A9</f>
        <v>2</v>
      </c>
      <c r="B18" s="8" t="e">
        <f>'C завтраками| Bed and breakfast'!#REF!*0.9</f>
        <v>#REF!</v>
      </c>
      <c r="C18" s="8" t="e">
        <f>'C завтраками| Bed and breakfast'!#REF!*0.9</f>
        <v>#REF!</v>
      </c>
      <c r="D18" s="8" t="e">
        <f>'C завтраками| Bed and breakfast'!#REF!*0.9</f>
        <v>#REF!</v>
      </c>
      <c r="E18" s="8" t="e">
        <f>'C завтраками| Bed and breakfast'!#REF!*0.9</f>
        <v>#REF!</v>
      </c>
      <c r="F18" s="8" t="e">
        <f>'C завтраками| Bed and breakfast'!#REF!*0.9</f>
        <v>#REF!</v>
      </c>
      <c r="G18" s="8" t="e">
        <f>'C завтраками| Bed and breakfast'!#REF!*0.9</f>
        <v>#REF!</v>
      </c>
      <c r="H18" s="8" t="e">
        <f>'C завтраками| Bed and breakfast'!#REF!*0.9</f>
        <v>#REF!</v>
      </c>
      <c r="I18" s="8" t="e">
        <f>'C завтраками| Bed and breakfast'!#REF!*0.9</f>
        <v>#REF!</v>
      </c>
      <c r="J18" s="8" t="e">
        <f>'C завтраками| Bed and breakfast'!#REF!*0.9</f>
        <v>#REF!</v>
      </c>
      <c r="K18" s="8" t="e">
        <f>'C завтраками| Bed and breakfast'!#REF!*0.9</f>
        <v>#REF!</v>
      </c>
      <c r="L18" s="8" t="e">
        <f>'C завтраками| Bed and breakfast'!#REF!*0.9</f>
        <v>#REF!</v>
      </c>
      <c r="M18" s="8" t="e">
        <f>'C завтраками| Bed and breakfast'!#REF!*0.9</f>
        <v>#REF!</v>
      </c>
      <c r="N18" s="8" t="e">
        <f>'C завтраками| Bed and breakfast'!#REF!*0.9</f>
        <v>#REF!</v>
      </c>
    </row>
    <row r="19" spans="1:14" s="53" customFormat="1" x14ac:dyDescent="0.2">
      <c r="A19" s="42" t="s">
        <v>86</v>
      </c>
      <c r="B19" s="8"/>
      <c r="C19" s="8"/>
      <c r="D19" s="8"/>
      <c r="E19" s="8"/>
      <c r="F19" s="8"/>
      <c r="G19" s="8"/>
      <c r="H19" s="8"/>
      <c r="I19" s="8"/>
      <c r="J19" s="8"/>
      <c r="K19" s="8"/>
      <c r="L19" s="8"/>
      <c r="M19" s="8"/>
      <c r="N19" s="8"/>
    </row>
    <row r="20" spans="1:14" s="53" customFormat="1" x14ac:dyDescent="0.2">
      <c r="A20" s="88">
        <v>1</v>
      </c>
      <c r="B20" s="8" t="e">
        <f>'C завтраками| Bed and breakfast'!#REF!*0.9</f>
        <v>#REF!</v>
      </c>
      <c r="C20" s="8" t="e">
        <f>'C завтраками| Bed and breakfast'!#REF!*0.9</f>
        <v>#REF!</v>
      </c>
      <c r="D20" s="8" t="e">
        <f>'C завтраками| Bed and breakfast'!#REF!*0.9</f>
        <v>#REF!</v>
      </c>
      <c r="E20" s="8" t="e">
        <f>'C завтраками| Bed and breakfast'!#REF!*0.9</f>
        <v>#REF!</v>
      </c>
      <c r="F20" s="8" t="e">
        <f>'C завтраками| Bed and breakfast'!#REF!*0.9</f>
        <v>#REF!</v>
      </c>
      <c r="G20" s="8" t="e">
        <f>'C завтраками| Bed and breakfast'!#REF!*0.9</f>
        <v>#REF!</v>
      </c>
      <c r="H20" s="8" t="e">
        <f>'C завтраками| Bed and breakfast'!#REF!*0.9</f>
        <v>#REF!</v>
      </c>
      <c r="I20" s="8" t="e">
        <f>'C завтраками| Bed and breakfast'!#REF!*0.9</f>
        <v>#REF!</v>
      </c>
      <c r="J20" s="8" t="e">
        <f>'C завтраками| Bed and breakfast'!#REF!*0.9</f>
        <v>#REF!</v>
      </c>
      <c r="K20" s="8" t="e">
        <f>'C завтраками| Bed and breakfast'!#REF!*0.9</f>
        <v>#REF!</v>
      </c>
      <c r="L20" s="8" t="e">
        <f>'C завтраками| Bed and breakfast'!#REF!*0.9</f>
        <v>#REF!</v>
      </c>
      <c r="M20" s="8" t="e">
        <f>'C завтраками| Bed and breakfast'!#REF!*0.9</f>
        <v>#REF!</v>
      </c>
      <c r="N20" s="8" t="e">
        <f>'C завтраками| Bed and breakfast'!#REF!*0.9</f>
        <v>#REF!</v>
      </c>
    </row>
    <row r="21" spans="1:14" s="53" customFormat="1" x14ac:dyDescent="0.2">
      <c r="A21" s="88">
        <v>2</v>
      </c>
      <c r="B21" s="8" t="e">
        <f>'C завтраками| Bed and breakfast'!#REF!*0.9</f>
        <v>#REF!</v>
      </c>
      <c r="C21" s="8" t="e">
        <f>'C завтраками| Bed and breakfast'!#REF!*0.9</f>
        <v>#REF!</v>
      </c>
      <c r="D21" s="8" t="e">
        <f>'C завтраками| Bed and breakfast'!#REF!*0.9</f>
        <v>#REF!</v>
      </c>
      <c r="E21" s="8" t="e">
        <f>'C завтраками| Bed and breakfast'!#REF!*0.9</f>
        <v>#REF!</v>
      </c>
      <c r="F21" s="8" t="e">
        <f>'C завтраками| Bed and breakfast'!#REF!*0.9</f>
        <v>#REF!</v>
      </c>
      <c r="G21" s="8" t="e">
        <f>'C завтраками| Bed and breakfast'!#REF!*0.9</f>
        <v>#REF!</v>
      </c>
      <c r="H21" s="8" t="e">
        <f>'C завтраками| Bed and breakfast'!#REF!*0.9</f>
        <v>#REF!</v>
      </c>
      <c r="I21" s="8" t="e">
        <f>'C завтраками| Bed and breakfast'!#REF!*0.9</f>
        <v>#REF!</v>
      </c>
      <c r="J21" s="8" t="e">
        <f>'C завтраками| Bed and breakfast'!#REF!*0.9</f>
        <v>#REF!</v>
      </c>
      <c r="K21" s="8" t="e">
        <f>'C завтраками| Bed and breakfast'!#REF!*0.9</f>
        <v>#REF!</v>
      </c>
      <c r="L21" s="8" t="e">
        <f>'C завтраками| Bed and breakfast'!#REF!*0.9</f>
        <v>#REF!</v>
      </c>
      <c r="M21" s="8" t="e">
        <f>'C завтраками| Bed and breakfast'!#REF!*0.9</f>
        <v>#REF!</v>
      </c>
      <c r="N21" s="8" t="e">
        <f>'C завтраками| Bed and breakfast'!#REF!*0.9</f>
        <v>#REF!</v>
      </c>
    </row>
    <row r="22" spans="1:14" s="53" customFormat="1" x14ac:dyDescent="0.2">
      <c r="A22" s="42" t="s">
        <v>87</v>
      </c>
      <c r="B22" s="8"/>
      <c r="C22" s="8"/>
      <c r="D22" s="8"/>
      <c r="E22" s="8"/>
      <c r="F22" s="8"/>
      <c r="G22" s="8"/>
      <c r="H22" s="8"/>
      <c r="I22" s="8"/>
      <c r="J22" s="8"/>
      <c r="K22" s="8"/>
      <c r="L22" s="8"/>
      <c r="M22" s="8"/>
      <c r="N22" s="8"/>
    </row>
    <row r="23" spans="1:14" s="53" customFormat="1" x14ac:dyDescent="0.2">
      <c r="A23" s="88" t="s">
        <v>88</v>
      </c>
      <c r="B23" s="8" t="e">
        <f>'C завтраками| Bed and breakfast'!#REF!*0.9</f>
        <v>#REF!</v>
      </c>
      <c r="C23" s="8" t="e">
        <f>'C завтраками| Bed and breakfast'!#REF!*0.9</f>
        <v>#REF!</v>
      </c>
      <c r="D23" s="8" t="e">
        <f>'C завтраками| Bed and breakfast'!#REF!*0.9</f>
        <v>#REF!</v>
      </c>
      <c r="E23" s="8" t="e">
        <f>'C завтраками| Bed and breakfast'!#REF!*0.9</f>
        <v>#REF!</v>
      </c>
      <c r="F23" s="8" t="e">
        <f>'C завтраками| Bed and breakfast'!#REF!*0.9</f>
        <v>#REF!</v>
      </c>
      <c r="G23" s="8" t="e">
        <f>'C завтраками| Bed and breakfast'!#REF!*0.9</f>
        <v>#REF!</v>
      </c>
      <c r="H23" s="8" t="e">
        <f>'C завтраками| Bed and breakfast'!#REF!*0.9</f>
        <v>#REF!</v>
      </c>
      <c r="I23" s="8" t="e">
        <f>'C завтраками| Bed and breakfast'!#REF!*0.9</f>
        <v>#REF!</v>
      </c>
      <c r="J23" s="8" t="e">
        <f>'C завтраками| Bed and breakfast'!#REF!*0.9</f>
        <v>#REF!</v>
      </c>
      <c r="K23" s="8" t="e">
        <f>'C завтраками| Bed and breakfast'!#REF!*0.9</f>
        <v>#REF!</v>
      </c>
      <c r="L23" s="8" t="e">
        <f>'C завтраками| Bed and breakfast'!#REF!*0.9</f>
        <v>#REF!</v>
      </c>
      <c r="M23" s="8" t="e">
        <f>'C завтраками| Bed and breakfast'!#REF!*0.9</f>
        <v>#REF!</v>
      </c>
      <c r="N23" s="8" t="e">
        <f>'C завтраками| Bed and breakfast'!#REF!*0.9</f>
        <v>#REF!</v>
      </c>
    </row>
    <row r="24" spans="1:14" s="53" customFormat="1" x14ac:dyDescent="0.2">
      <c r="A24" s="116"/>
      <c r="B24" s="191"/>
      <c r="C24" s="191"/>
      <c r="D24" s="191"/>
      <c r="E24" s="191"/>
      <c r="F24" s="191"/>
      <c r="G24" s="191"/>
      <c r="H24" s="191"/>
      <c r="I24" s="191"/>
      <c r="J24" s="191"/>
      <c r="K24" s="191"/>
      <c r="L24" s="191"/>
      <c r="M24" s="191"/>
      <c r="N24" s="191"/>
    </row>
    <row r="25" spans="1:14" s="53" customFormat="1" x14ac:dyDescent="0.2">
      <c r="A25" s="122" t="s">
        <v>100</v>
      </c>
      <c r="B25" s="191"/>
      <c r="C25" s="191"/>
      <c r="D25" s="191"/>
      <c r="E25" s="191"/>
      <c r="F25" s="191"/>
      <c r="G25" s="191"/>
      <c r="H25" s="191"/>
      <c r="I25" s="191"/>
      <c r="J25" s="191"/>
      <c r="K25" s="191"/>
      <c r="L25" s="191"/>
      <c r="M25" s="191"/>
      <c r="N25" s="191"/>
    </row>
    <row r="26" spans="1:14" s="53" customFormat="1" x14ac:dyDescent="0.2">
      <c r="A26" s="98" t="s">
        <v>64</v>
      </c>
      <c r="B26" s="189" t="e">
        <f t="shared" ref="B26:L26" si="0">B5</f>
        <v>#REF!</v>
      </c>
      <c r="C26" s="189" t="e">
        <f t="shared" si="0"/>
        <v>#REF!</v>
      </c>
      <c r="D26" s="189" t="e">
        <f t="shared" si="0"/>
        <v>#REF!</v>
      </c>
      <c r="E26" s="189" t="e">
        <f t="shared" si="0"/>
        <v>#REF!</v>
      </c>
      <c r="F26" s="189" t="e">
        <f t="shared" si="0"/>
        <v>#REF!</v>
      </c>
      <c r="G26" s="189" t="e">
        <f t="shared" si="0"/>
        <v>#REF!</v>
      </c>
      <c r="H26" s="189" t="e">
        <f t="shared" si="0"/>
        <v>#REF!</v>
      </c>
      <c r="I26" s="189" t="e">
        <f t="shared" si="0"/>
        <v>#REF!</v>
      </c>
      <c r="J26" s="189" t="e">
        <f t="shared" si="0"/>
        <v>#REF!</v>
      </c>
      <c r="K26" s="189" t="e">
        <f t="shared" si="0"/>
        <v>#REF!</v>
      </c>
      <c r="L26" s="189" t="e">
        <f t="shared" si="0"/>
        <v>#REF!</v>
      </c>
      <c r="M26" s="189" t="e">
        <f t="shared" ref="M26" si="1">M5</f>
        <v>#REF!</v>
      </c>
      <c r="N26" s="189" t="e">
        <f t="shared" ref="N26" si="2">N5</f>
        <v>#REF!</v>
      </c>
    </row>
    <row r="27" spans="1:14" s="53" customFormat="1" x14ac:dyDescent="0.2">
      <c r="A27" s="98"/>
      <c r="B27" s="189" t="e">
        <f t="shared" ref="B27:L27" si="3">B6</f>
        <v>#REF!</v>
      </c>
      <c r="C27" s="189" t="e">
        <f t="shared" si="3"/>
        <v>#REF!</v>
      </c>
      <c r="D27" s="189" t="e">
        <f t="shared" si="3"/>
        <v>#REF!</v>
      </c>
      <c r="E27" s="189" t="e">
        <f t="shared" si="3"/>
        <v>#REF!</v>
      </c>
      <c r="F27" s="189" t="e">
        <f t="shared" si="3"/>
        <v>#REF!</v>
      </c>
      <c r="G27" s="189" t="e">
        <f t="shared" si="3"/>
        <v>#REF!</v>
      </c>
      <c r="H27" s="189" t="e">
        <f t="shared" si="3"/>
        <v>#REF!</v>
      </c>
      <c r="I27" s="189" t="e">
        <f t="shared" si="3"/>
        <v>#REF!</v>
      </c>
      <c r="J27" s="189" t="e">
        <f t="shared" si="3"/>
        <v>#REF!</v>
      </c>
      <c r="K27" s="189" t="e">
        <f t="shared" si="3"/>
        <v>#REF!</v>
      </c>
      <c r="L27" s="189" t="e">
        <f t="shared" si="3"/>
        <v>#REF!</v>
      </c>
      <c r="M27" s="189" t="e">
        <f t="shared" ref="M27" si="4">M6</f>
        <v>#REF!</v>
      </c>
      <c r="N27" s="189" t="e">
        <f t="shared" ref="N27" si="5">N6</f>
        <v>#REF!</v>
      </c>
    </row>
    <row r="28" spans="1:14" s="53" customFormat="1" x14ac:dyDescent="0.2">
      <c r="A28" s="42" t="s">
        <v>83</v>
      </c>
      <c r="B28" s="195"/>
      <c r="C28" s="195"/>
      <c r="D28" s="195"/>
      <c r="E28" s="195"/>
      <c r="F28" s="195"/>
      <c r="G28" s="195"/>
      <c r="H28" s="195"/>
      <c r="I28" s="195"/>
      <c r="J28" s="195"/>
      <c r="K28" s="195"/>
      <c r="L28" s="195"/>
      <c r="M28" s="195"/>
      <c r="N28" s="195"/>
    </row>
    <row r="29" spans="1:14" s="53" customFormat="1" x14ac:dyDescent="0.2">
      <c r="A29" s="88">
        <v>1</v>
      </c>
      <c r="B29" s="8" t="e">
        <f t="shared" ref="B29:L29" si="6">ROUNDUP(B8*0.9,)</f>
        <v>#REF!</v>
      </c>
      <c r="C29" s="8" t="e">
        <f t="shared" si="6"/>
        <v>#REF!</v>
      </c>
      <c r="D29" s="8" t="e">
        <f t="shared" si="6"/>
        <v>#REF!</v>
      </c>
      <c r="E29" s="8" t="e">
        <f t="shared" si="6"/>
        <v>#REF!</v>
      </c>
      <c r="F29" s="8" t="e">
        <f t="shared" si="6"/>
        <v>#REF!</v>
      </c>
      <c r="G29" s="8" t="e">
        <f t="shared" si="6"/>
        <v>#REF!</v>
      </c>
      <c r="H29" s="8" t="e">
        <f t="shared" si="6"/>
        <v>#REF!</v>
      </c>
      <c r="I29" s="8" t="e">
        <f t="shared" si="6"/>
        <v>#REF!</v>
      </c>
      <c r="J29" s="8" t="e">
        <f t="shared" si="6"/>
        <v>#REF!</v>
      </c>
      <c r="K29" s="8" t="e">
        <f t="shared" si="6"/>
        <v>#REF!</v>
      </c>
      <c r="L29" s="8" t="e">
        <f t="shared" si="6"/>
        <v>#REF!</v>
      </c>
      <c r="M29" s="8" t="e">
        <f t="shared" ref="M29" si="7">ROUNDUP(M8*0.9,)</f>
        <v>#REF!</v>
      </c>
      <c r="N29" s="8" t="e">
        <f t="shared" ref="N29" si="8">ROUNDUP(N8*0.9,)</f>
        <v>#REF!</v>
      </c>
    </row>
    <row r="30" spans="1:14" s="53" customFormat="1" x14ac:dyDescent="0.2">
      <c r="A30" s="88">
        <v>2</v>
      </c>
      <c r="B30" s="8" t="e">
        <f t="shared" ref="B30:L30" si="9">ROUNDUP(B9*0.9,)</f>
        <v>#REF!</v>
      </c>
      <c r="C30" s="8" t="e">
        <f t="shared" si="9"/>
        <v>#REF!</v>
      </c>
      <c r="D30" s="8" t="e">
        <f t="shared" si="9"/>
        <v>#REF!</v>
      </c>
      <c r="E30" s="8" t="e">
        <f t="shared" si="9"/>
        <v>#REF!</v>
      </c>
      <c r="F30" s="8" t="e">
        <f t="shared" si="9"/>
        <v>#REF!</v>
      </c>
      <c r="G30" s="8" t="e">
        <f t="shared" si="9"/>
        <v>#REF!</v>
      </c>
      <c r="H30" s="8" t="e">
        <f t="shared" si="9"/>
        <v>#REF!</v>
      </c>
      <c r="I30" s="8" t="e">
        <f t="shared" si="9"/>
        <v>#REF!</v>
      </c>
      <c r="J30" s="8" t="e">
        <f t="shared" si="9"/>
        <v>#REF!</v>
      </c>
      <c r="K30" s="8" t="e">
        <f t="shared" si="9"/>
        <v>#REF!</v>
      </c>
      <c r="L30" s="8" t="e">
        <f t="shared" si="9"/>
        <v>#REF!</v>
      </c>
      <c r="M30" s="8" t="e">
        <f t="shared" ref="M30" si="10">ROUNDUP(M9*0.9,)</f>
        <v>#REF!</v>
      </c>
      <c r="N30" s="8" t="e">
        <f t="shared" ref="N30" si="11">ROUNDUP(N9*0.9,)</f>
        <v>#REF!</v>
      </c>
    </row>
    <row r="31" spans="1:14" s="53" customFormat="1" x14ac:dyDescent="0.2">
      <c r="A31" s="42" t="s">
        <v>234</v>
      </c>
      <c r="B31" s="8"/>
      <c r="C31" s="8"/>
      <c r="D31" s="8"/>
      <c r="E31" s="8"/>
      <c r="F31" s="8"/>
      <c r="G31" s="8"/>
      <c r="H31" s="8"/>
      <c r="I31" s="8"/>
      <c r="J31" s="8"/>
      <c r="K31" s="8"/>
      <c r="L31" s="8"/>
      <c r="M31" s="8"/>
      <c r="N31" s="8"/>
    </row>
    <row r="32" spans="1:14" s="53" customFormat="1" x14ac:dyDescent="0.2">
      <c r="A32" s="180">
        <v>1</v>
      </c>
      <c r="B32" s="8" t="e">
        <f t="shared" ref="B32:L32" si="12">ROUNDUP(B11*0.9,)</f>
        <v>#REF!</v>
      </c>
      <c r="C32" s="8" t="e">
        <f t="shared" si="12"/>
        <v>#REF!</v>
      </c>
      <c r="D32" s="8" t="e">
        <f t="shared" si="12"/>
        <v>#REF!</v>
      </c>
      <c r="E32" s="8" t="e">
        <f t="shared" si="12"/>
        <v>#REF!</v>
      </c>
      <c r="F32" s="8" t="e">
        <f t="shared" si="12"/>
        <v>#REF!</v>
      </c>
      <c r="G32" s="8" t="e">
        <f t="shared" si="12"/>
        <v>#REF!</v>
      </c>
      <c r="H32" s="8" t="e">
        <f t="shared" si="12"/>
        <v>#REF!</v>
      </c>
      <c r="I32" s="8" t="e">
        <f t="shared" si="12"/>
        <v>#REF!</v>
      </c>
      <c r="J32" s="8" t="e">
        <f t="shared" si="12"/>
        <v>#REF!</v>
      </c>
      <c r="K32" s="8" t="e">
        <f t="shared" si="12"/>
        <v>#REF!</v>
      </c>
      <c r="L32" s="8" t="e">
        <f t="shared" si="12"/>
        <v>#REF!</v>
      </c>
      <c r="M32" s="8" t="e">
        <f t="shared" ref="M32" si="13">ROUNDUP(M11*0.9,)</f>
        <v>#REF!</v>
      </c>
      <c r="N32" s="8" t="e">
        <f t="shared" ref="N32" si="14">ROUNDUP(N11*0.9,)</f>
        <v>#REF!</v>
      </c>
    </row>
    <row r="33" spans="1:14" s="53" customFormat="1" x14ac:dyDescent="0.2">
      <c r="A33" s="180">
        <v>2</v>
      </c>
      <c r="B33" s="8" t="e">
        <f t="shared" ref="B33:L33" si="15">ROUNDUP(B12*0.9,)</f>
        <v>#REF!</v>
      </c>
      <c r="C33" s="8" t="e">
        <f t="shared" si="15"/>
        <v>#REF!</v>
      </c>
      <c r="D33" s="8" t="e">
        <f t="shared" si="15"/>
        <v>#REF!</v>
      </c>
      <c r="E33" s="8" t="e">
        <f t="shared" si="15"/>
        <v>#REF!</v>
      </c>
      <c r="F33" s="8" t="e">
        <f t="shared" si="15"/>
        <v>#REF!</v>
      </c>
      <c r="G33" s="8" t="e">
        <f t="shared" si="15"/>
        <v>#REF!</v>
      </c>
      <c r="H33" s="8" t="e">
        <f t="shared" si="15"/>
        <v>#REF!</v>
      </c>
      <c r="I33" s="8" t="e">
        <f t="shared" si="15"/>
        <v>#REF!</v>
      </c>
      <c r="J33" s="8" t="e">
        <f t="shared" si="15"/>
        <v>#REF!</v>
      </c>
      <c r="K33" s="8" t="e">
        <f t="shared" si="15"/>
        <v>#REF!</v>
      </c>
      <c r="L33" s="8" t="e">
        <f t="shared" si="15"/>
        <v>#REF!</v>
      </c>
      <c r="M33" s="8" t="e">
        <f t="shared" ref="M33" si="16">ROUNDUP(M12*0.9,)</f>
        <v>#REF!</v>
      </c>
      <c r="N33" s="8" t="e">
        <f t="shared" ref="N33" si="17">ROUNDUP(N12*0.9,)</f>
        <v>#REF!</v>
      </c>
    </row>
    <row r="34" spans="1:14" s="53" customFormat="1" x14ac:dyDescent="0.2">
      <c r="A34" s="42" t="s">
        <v>84</v>
      </c>
      <c r="B34" s="8"/>
      <c r="C34" s="8"/>
      <c r="D34" s="8"/>
      <c r="E34" s="8"/>
      <c r="F34" s="8"/>
      <c r="G34" s="8"/>
      <c r="H34" s="8"/>
      <c r="I34" s="8"/>
      <c r="J34" s="8"/>
      <c r="K34" s="8"/>
      <c r="L34" s="8"/>
      <c r="M34" s="8"/>
      <c r="N34" s="8"/>
    </row>
    <row r="35" spans="1:14" s="53" customFormat="1" x14ac:dyDescent="0.2">
      <c r="A35" s="88">
        <f>A29</f>
        <v>1</v>
      </c>
      <c r="B35" s="8" t="e">
        <f t="shared" ref="B35:L35" si="18">ROUNDUP(B14*0.9,)</f>
        <v>#REF!</v>
      </c>
      <c r="C35" s="8" t="e">
        <f t="shared" si="18"/>
        <v>#REF!</v>
      </c>
      <c r="D35" s="8" t="e">
        <f t="shared" si="18"/>
        <v>#REF!</v>
      </c>
      <c r="E35" s="8" t="e">
        <f t="shared" si="18"/>
        <v>#REF!</v>
      </c>
      <c r="F35" s="8" t="e">
        <f t="shared" si="18"/>
        <v>#REF!</v>
      </c>
      <c r="G35" s="8" t="e">
        <f t="shared" si="18"/>
        <v>#REF!</v>
      </c>
      <c r="H35" s="8" t="e">
        <f t="shared" si="18"/>
        <v>#REF!</v>
      </c>
      <c r="I35" s="8" t="e">
        <f t="shared" si="18"/>
        <v>#REF!</v>
      </c>
      <c r="J35" s="8" t="e">
        <f t="shared" si="18"/>
        <v>#REF!</v>
      </c>
      <c r="K35" s="8" t="e">
        <f t="shared" si="18"/>
        <v>#REF!</v>
      </c>
      <c r="L35" s="8" t="e">
        <f t="shared" si="18"/>
        <v>#REF!</v>
      </c>
      <c r="M35" s="8" t="e">
        <f t="shared" ref="M35" si="19">ROUNDUP(M14*0.9,)</f>
        <v>#REF!</v>
      </c>
      <c r="N35" s="8" t="e">
        <f t="shared" ref="N35" si="20">ROUNDUP(N14*0.9,)</f>
        <v>#REF!</v>
      </c>
    </row>
    <row r="36" spans="1:14" s="53" customFormat="1" x14ac:dyDescent="0.2">
      <c r="A36" s="88">
        <f>A30</f>
        <v>2</v>
      </c>
      <c r="B36" s="8" t="e">
        <f t="shared" ref="B36:L36" si="21">ROUNDUP(B15*0.9,)</f>
        <v>#REF!</v>
      </c>
      <c r="C36" s="8" t="e">
        <f t="shared" si="21"/>
        <v>#REF!</v>
      </c>
      <c r="D36" s="8" t="e">
        <f t="shared" si="21"/>
        <v>#REF!</v>
      </c>
      <c r="E36" s="8" t="e">
        <f t="shared" si="21"/>
        <v>#REF!</v>
      </c>
      <c r="F36" s="8" t="e">
        <f t="shared" si="21"/>
        <v>#REF!</v>
      </c>
      <c r="G36" s="8" t="e">
        <f t="shared" si="21"/>
        <v>#REF!</v>
      </c>
      <c r="H36" s="8" t="e">
        <f t="shared" si="21"/>
        <v>#REF!</v>
      </c>
      <c r="I36" s="8" t="e">
        <f t="shared" si="21"/>
        <v>#REF!</v>
      </c>
      <c r="J36" s="8" t="e">
        <f t="shared" si="21"/>
        <v>#REF!</v>
      </c>
      <c r="K36" s="8" t="e">
        <f t="shared" si="21"/>
        <v>#REF!</v>
      </c>
      <c r="L36" s="8" t="e">
        <f t="shared" si="21"/>
        <v>#REF!</v>
      </c>
      <c r="M36" s="8" t="e">
        <f t="shared" ref="M36" si="22">ROUNDUP(M15*0.9,)</f>
        <v>#REF!</v>
      </c>
      <c r="N36" s="8" t="e">
        <f t="shared" ref="N36" si="23">ROUNDUP(N15*0.9,)</f>
        <v>#REF!</v>
      </c>
    </row>
    <row r="37" spans="1:14" s="53" customFormat="1" x14ac:dyDescent="0.2">
      <c r="A37" s="42" t="s">
        <v>85</v>
      </c>
      <c r="B37" s="8"/>
      <c r="C37" s="8"/>
      <c r="D37" s="8"/>
      <c r="E37" s="8"/>
      <c r="F37" s="8"/>
      <c r="G37" s="8"/>
      <c r="H37" s="8"/>
      <c r="I37" s="8"/>
      <c r="J37" s="8"/>
      <c r="K37" s="8"/>
      <c r="L37" s="8"/>
      <c r="M37" s="8"/>
      <c r="N37" s="8"/>
    </row>
    <row r="38" spans="1:14" s="53" customFormat="1" x14ac:dyDescent="0.2">
      <c r="A38" s="88">
        <f>A29</f>
        <v>1</v>
      </c>
      <c r="B38" s="8" t="e">
        <f t="shared" ref="B38:L38" si="24">ROUNDUP(B17*0.9,)</f>
        <v>#REF!</v>
      </c>
      <c r="C38" s="8" t="e">
        <f t="shared" si="24"/>
        <v>#REF!</v>
      </c>
      <c r="D38" s="8" t="e">
        <f t="shared" si="24"/>
        <v>#REF!</v>
      </c>
      <c r="E38" s="8" t="e">
        <f t="shared" si="24"/>
        <v>#REF!</v>
      </c>
      <c r="F38" s="8" t="e">
        <f t="shared" si="24"/>
        <v>#REF!</v>
      </c>
      <c r="G38" s="8" t="e">
        <f t="shared" si="24"/>
        <v>#REF!</v>
      </c>
      <c r="H38" s="8" t="e">
        <f t="shared" si="24"/>
        <v>#REF!</v>
      </c>
      <c r="I38" s="8" t="e">
        <f t="shared" si="24"/>
        <v>#REF!</v>
      </c>
      <c r="J38" s="8" t="e">
        <f t="shared" si="24"/>
        <v>#REF!</v>
      </c>
      <c r="K38" s="8" t="e">
        <f t="shared" si="24"/>
        <v>#REF!</v>
      </c>
      <c r="L38" s="8" t="e">
        <f t="shared" si="24"/>
        <v>#REF!</v>
      </c>
      <c r="M38" s="8" t="e">
        <f t="shared" ref="M38" si="25">ROUNDUP(M17*0.9,)</f>
        <v>#REF!</v>
      </c>
      <c r="N38" s="8" t="e">
        <f t="shared" ref="N38" si="26">ROUNDUP(N17*0.9,)</f>
        <v>#REF!</v>
      </c>
    </row>
    <row r="39" spans="1:14" s="53" customFormat="1" x14ac:dyDescent="0.2">
      <c r="A39" s="88">
        <f>A30</f>
        <v>2</v>
      </c>
      <c r="B39" s="8" t="e">
        <f t="shared" ref="B39:L39" si="27">ROUNDUP(B18*0.9,)</f>
        <v>#REF!</v>
      </c>
      <c r="C39" s="8" t="e">
        <f t="shared" si="27"/>
        <v>#REF!</v>
      </c>
      <c r="D39" s="8" t="e">
        <f t="shared" si="27"/>
        <v>#REF!</v>
      </c>
      <c r="E39" s="8" t="e">
        <f t="shared" si="27"/>
        <v>#REF!</v>
      </c>
      <c r="F39" s="8" t="e">
        <f t="shared" si="27"/>
        <v>#REF!</v>
      </c>
      <c r="G39" s="8" t="e">
        <f t="shared" si="27"/>
        <v>#REF!</v>
      </c>
      <c r="H39" s="8" t="e">
        <f t="shared" si="27"/>
        <v>#REF!</v>
      </c>
      <c r="I39" s="8" t="e">
        <f t="shared" si="27"/>
        <v>#REF!</v>
      </c>
      <c r="J39" s="8" t="e">
        <f t="shared" si="27"/>
        <v>#REF!</v>
      </c>
      <c r="K39" s="8" t="e">
        <f t="shared" si="27"/>
        <v>#REF!</v>
      </c>
      <c r="L39" s="8" t="e">
        <f t="shared" si="27"/>
        <v>#REF!</v>
      </c>
      <c r="M39" s="8" t="e">
        <f t="shared" ref="M39" si="28">ROUNDUP(M18*0.9,)</f>
        <v>#REF!</v>
      </c>
      <c r="N39" s="8" t="e">
        <f t="shared" ref="N39" si="29">ROUNDUP(N18*0.9,)</f>
        <v>#REF!</v>
      </c>
    </row>
    <row r="40" spans="1:14" s="53" customFormat="1" x14ac:dyDescent="0.2">
      <c r="A40" s="42" t="s">
        <v>86</v>
      </c>
      <c r="B40" s="8"/>
      <c r="C40" s="8"/>
      <c r="D40" s="8"/>
      <c r="E40" s="8"/>
      <c r="F40" s="8"/>
      <c r="G40" s="8"/>
      <c r="H40" s="8"/>
      <c r="I40" s="8"/>
      <c r="J40" s="8"/>
      <c r="K40" s="8"/>
      <c r="L40" s="8"/>
      <c r="M40" s="8"/>
      <c r="N40" s="8"/>
    </row>
    <row r="41" spans="1:14" s="53" customFormat="1" x14ac:dyDescent="0.2">
      <c r="A41" s="88">
        <v>1</v>
      </c>
      <c r="B41" s="8" t="e">
        <f t="shared" ref="B41:L41" si="30">ROUNDUP(B20*0.9,)</f>
        <v>#REF!</v>
      </c>
      <c r="C41" s="8" t="e">
        <f t="shared" si="30"/>
        <v>#REF!</v>
      </c>
      <c r="D41" s="8" t="e">
        <f t="shared" si="30"/>
        <v>#REF!</v>
      </c>
      <c r="E41" s="8" t="e">
        <f t="shared" si="30"/>
        <v>#REF!</v>
      </c>
      <c r="F41" s="8" t="e">
        <f t="shared" si="30"/>
        <v>#REF!</v>
      </c>
      <c r="G41" s="8" t="e">
        <f t="shared" si="30"/>
        <v>#REF!</v>
      </c>
      <c r="H41" s="8" t="e">
        <f t="shared" si="30"/>
        <v>#REF!</v>
      </c>
      <c r="I41" s="8" t="e">
        <f t="shared" si="30"/>
        <v>#REF!</v>
      </c>
      <c r="J41" s="8" t="e">
        <f t="shared" si="30"/>
        <v>#REF!</v>
      </c>
      <c r="K41" s="8" t="e">
        <f t="shared" si="30"/>
        <v>#REF!</v>
      </c>
      <c r="L41" s="8" t="e">
        <f t="shared" si="30"/>
        <v>#REF!</v>
      </c>
      <c r="M41" s="8" t="e">
        <f t="shared" ref="M41" si="31">ROUNDUP(M20*0.9,)</f>
        <v>#REF!</v>
      </c>
      <c r="N41" s="8" t="e">
        <f t="shared" ref="N41" si="32">ROUNDUP(N20*0.9,)</f>
        <v>#REF!</v>
      </c>
    </row>
    <row r="42" spans="1:14" s="53" customFormat="1" x14ac:dyDescent="0.2">
      <c r="A42" s="88">
        <v>2</v>
      </c>
      <c r="B42" s="8" t="e">
        <f t="shared" ref="B42:L42" si="33">ROUNDUP(B21*0.9,)</f>
        <v>#REF!</v>
      </c>
      <c r="C42" s="8" t="e">
        <f t="shared" si="33"/>
        <v>#REF!</v>
      </c>
      <c r="D42" s="8" t="e">
        <f t="shared" si="33"/>
        <v>#REF!</v>
      </c>
      <c r="E42" s="8" t="e">
        <f t="shared" si="33"/>
        <v>#REF!</v>
      </c>
      <c r="F42" s="8" t="e">
        <f t="shared" si="33"/>
        <v>#REF!</v>
      </c>
      <c r="G42" s="8" t="e">
        <f t="shared" si="33"/>
        <v>#REF!</v>
      </c>
      <c r="H42" s="8" t="e">
        <f t="shared" si="33"/>
        <v>#REF!</v>
      </c>
      <c r="I42" s="8" t="e">
        <f t="shared" si="33"/>
        <v>#REF!</v>
      </c>
      <c r="J42" s="8" t="e">
        <f t="shared" si="33"/>
        <v>#REF!</v>
      </c>
      <c r="K42" s="8" t="e">
        <f t="shared" si="33"/>
        <v>#REF!</v>
      </c>
      <c r="L42" s="8" t="e">
        <f t="shared" si="33"/>
        <v>#REF!</v>
      </c>
      <c r="M42" s="8" t="e">
        <f t="shared" ref="M42" si="34">ROUNDUP(M21*0.9,)</f>
        <v>#REF!</v>
      </c>
      <c r="N42" s="8" t="e">
        <f t="shared" ref="N42" si="35">ROUNDUP(N21*0.9,)</f>
        <v>#REF!</v>
      </c>
    </row>
    <row r="43" spans="1:14" s="53" customFormat="1" x14ac:dyDescent="0.2">
      <c r="A43" s="42" t="s">
        <v>87</v>
      </c>
      <c r="B43" s="8"/>
      <c r="C43" s="8"/>
      <c r="D43" s="8"/>
      <c r="E43" s="8"/>
      <c r="F43" s="8"/>
      <c r="G43" s="8"/>
      <c r="H43" s="8"/>
      <c r="I43" s="8"/>
      <c r="J43" s="8"/>
      <c r="K43" s="8"/>
      <c r="L43" s="8"/>
      <c r="M43" s="8"/>
      <c r="N43" s="8"/>
    </row>
    <row r="44" spans="1:14" s="53" customFormat="1" x14ac:dyDescent="0.2">
      <c r="A44" s="88" t="s">
        <v>88</v>
      </c>
      <c r="B44" s="8" t="e">
        <f t="shared" ref="B44:L44" si="36">ROUNDUP(B23*0.9,)</f>
        <v>#REF!</v>
      </c>
      <c r="C44" s="8" t="e">
        <f t="shared" si="36"/>
        <v>#REF!</v>
      </c>
      <c r="D44" s="8" t="e">
        <f t="shared" si="36"/>
        <v>#REF!</v>
      </c>
      <c r="E44" s="8" t="e">
        <f t="shared" si="36"/>
        <v>#REF!</v>
      </c>
      <c r="F44" s="8" t="e">
        <f t="shared" si="36"/>
        <v>#REF!</v>
      </c>
      <c r="G44" s="8" t="e">
        <f t="shared" si="36"/>
        <v>#REF!</v>
      </c>
      <c r="H44" s="8" t="e">
        <f t="shared" si="36"/>
        <v>#REF!</v>
      </c>
      <c r="I44" s="8" t="e">
        <f t="shared" si="36"/>
        <v>#REF!</v>
      </c>
      <c r="J44" s="8" t="e">
        <f t="shared" si="36"/>
        <v>#REF!</v>
      </c>
      <c r="K44" s="8" t="e">
        <f t="shared" si="36"/>
        <v>#REF!</v>
      </c>
      <c r="L44" s="8" t="e">
        <f t="shared" si="36"/>
        <v>#REF!</v>
      </c>
      <c r="M44" s="8" t="e">
        <f t="shared" ref="M44" si="37">ROUNDUP(M23*0.9,)</f>
        <v>#REF!</v>
      </c>
      <c r="N44" s="8" t="e">
        <f t="shared" ref="N44" si="38">ROUNDUP(N23*0.9,)</f>
        <v>#REF!</v>
      </c>
    </row>
    <row r="45" spans="1:14" s="53" customFormat="1" ht="12.75" thickBot="1" x14ac:dyDescent="0.25">
      <c r="A45" s="116"/>
      <c r="B45" s="191"/>
      <c r="C45" s="191"/>
      <c r="D45" s="191"/>
      <c r="E45" s="191"/>
      <c r="F45" s="191"/>
      <c r="G45" s="191"/>
      <c r="H45" s="191"/>
      <c r="I45" s="191"/>
      <c r="J45" s="191"/>
      <c r="K45" s="191"/>
      <c r="L45" s="191"/>
      <c r="M45" s="191"/>
      <c r="N45" s="191"/>
    </row>
    <row r="46" spans="1:14" ht="12.75" thickBot="1" x14ac:dyDescent="0.25">
      <c r="A46" s="163" t="s">
        <v>182</v>
      </c>
    </row>
    <row r="47" spans="1:14" ht="36" x14ac:dyDescent="0.2">
      <c r="A47" s="187" t="s">
        <v>255</v>
      </c>
    </row>
    <row r="48" spans="1:14" ht="13.35" customHeight="1" x14ac:dyDescent="0.2">
      <c r="A48" s="188" t="s">
        <v>66</v>
      </c>
    </row>
    <row r="49" spans="1:1" ht="11.45" customHeight="1" x14ac:dyDescent="0.2">
      <c r="A49" s="63" t="s">
        <v>78</v>
      </c>
    </row>
    <row r="50" spans="1:1" ht="11.45" customHeight="1" x14ac:dyDescent="0.2">
      <c r="A50" s="43" t="s">
        <v>67</v>
      </c>
    </row>
    <row r="51" spans="1:1" x14ac:dyDescent="0.2">
      <c r="A51" s="43" t="s">
        <v>89</v>
      </c>
    </row>
    <row r="52" spans="1:1" x14ac:dyDescent="0.2">
      <c r="A52" s="43" t="s">
        <v>68</v>
      </c>
    </row>
    <row r="53" spans="1:1" ht="24" x14ac:dyDescent="0.2">
      <c r="A53" s="46" t="s">
        <v>69</v>
      </c>
    </row>
    <row r="54" spans="1:1" ht="84.75" thickBot="1" x14ac:dyDescent="0.25">
      <c r="A54" s="123" t="s">
        <v>256</v>
      </c>
    </row>
    <row r="55" spans="1:1" ht="12.75" thickBot="1" x14ac:dyDescent="0.25">
      <c r="A55" s="181" t="s">
        <v>71</v>
      </c>
    </row>
    <row r="56" spans="1:1" x14ac:dyDescent="0.2">
      <c r="A56" s="201" t="s">
        <v>265</v>
      </c>
    </row>
    <row r="57" spans="1:1" ht="48.75" thickBot="1" x14ac:dyDescent="0.25">
      <c r="A57" s="202" t="s">
        <v>266</v>
      </c>
    </row>
    <row r="58" spans="1:1" ht="12" customHeight="1" x14ac:dyDescent="0.2">
      <c r="A58" s="216" t="s">
        <v>263</v>
      </c>
    </row>
    <row r="59" spans="1:1" ht="132.6" customHeight="1" thickBot="1" x14ac:dyDescent="0.25">
      <c r="A59" s="217"/>
    </row>
    <row r="60" spans="1:1" ht="42.75" customHeight="1" thickBot="1" x14ac:dyDescent="0.25">
      <c r="A60" s="182" t="s">
        <v>259</v>
      </c>
    </row>
    <row r="61" spans="1:1" ht="24" x14ac:dyDescent="0.2">
      <c r="A61" s="200" t="s">
        <v>257</v>
      </c>
    </row>
    <row r="62" spans="1:1" ht="24" x14ac:dyDescent="0.2">
      <c r="A62" s="200" t="s">
        <v>258</v>
      </c>
    </row>
    <row r="63" spans="1:1" ht="24.75" thickBot="1" x14ac:dyDescent="0.25">
      <c r="A63" s="199" t="s">
        <v>264</v>
      </c>
    </row>
    <row r="64" spans="1:1" ht="12.75" thickBot="1" x14ac:dyDescent="0.25">
      <c r="A64" s="125" t="s">
        <v>70</v>
      </c>
    </row>
    <row r="65" spans="1:1" ht="60" x14ac:dyDescent="0.2">
      <c r="A65" s="112" t="s">
        <v>235</v>
      </c>
    </row>
  </sheetData>
  <mergeCells count="2">
    <mergeCell ref="A1:A2"/>
    <mergeCell ref="A58:A59"/>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3" zoomScaleNormal="93" workbookViewId="0">
      <selection activeCell="M1" sqref="M1:M1048576"/>
    </sheetView>
  </sheetViews>
  <sheetFormatPr defaultColWidth="9" defaultRowHeight="12" x14ac:dyDescent="0.2"/>
  <cols>
    <col min="1" max="1" width="71.140625" style="48" customWidth="1"/>
    <col min="2" max="8" width="9" style="48" hidden="1" customWidth="1"/>
    <col min="9" max="12" width="0" style="48" hidden="1" customWidth="1"/>
    <col min="13" max="16384" width="9" style="48"/>
  </cols>
  <sheetData>
    <row r="1" spans="1:14" s="51" customFormat="1" ht="12" customHeight="1" x14ac:dyDescent="0.2">
      <c r="A1" s="215" t="s">
        <v>82</v>
      </c>
    </row>
    <row r="2" spans="1:14" s="51" customFormat="1" x14ac:dyDescent="0.2">
      <c r="A2" s="215"/>
    </row>
    <row r="3" spans="1:14" s="51" customFormat="1" x14ac:dyDescent="0.2">
      <c r="A3" s="160" t="s">
        <v>114</v>
      </c>
    </row>
    <row r="4" spans="1:14" s="53" customFormat="1" x14ac:dyDescent="0.2">
      <c r="A4" s="122" t="s">
        <v>100</v>
      </c>
    </row>
    <row r="5" spans="1:14" s="53" customFormat="1" x14ac:dyDescent="0.2">
      <c r="A5" s="98" t="s">
        <v>64</v>
      </c>
      <c r="B5" s="189" t="e">
        <f>'Отдыхай катай| FIT15'!B5</f>
        <v>#REF!</v>
      </c>
      <c r="C5" s="189" t="e">
        <f>'Отдыхай катай| FIT15'!C5</f>
        <v>#REF!</v>
      </c>
      <c r="D5" s="189" t="e">
        <f>'Отдыхай катай| FIT15'!D5</f>
        <v>#REF!</v>
      </c>
      <c r="E5" s="189" t="e">
        <f>'Отдыхай катай| FIT15'!E5</f>
        <v>#REF!</v>
      </c>
      <c r="F5" s="189" t="e">
        <f>'Отдыхай катай| FIT15'!F5</f>
        <v>#REF!</v>
      </c>
      <c r="G5" s="189" t="e">
        <f>'Отдыхай катай| FIT15'!G5</f>
        <v>#REF!</v>
      </c>
      <c r="H5" s="189" t="e">
        <f>'Отдыхай катай| FIT15'!H5</f>
        <v>#REF!</v>
      </c>
      <c r="I5" s="189" t="e">
        <f>'Отдыхай катай| FIT15'!I5</f>
        <v>#REF!</v>
      </c>
      <c r="J5" s="189" t="e">
        <f>'Отдыхай катай| FIT15'!J5</f>
        <v>#REF!</v>
      </c>
      <c r="K5" s="189" t="e">
        <f>'Отдыхай катай| FIT15'!K5</f>
        <v>#REF!</v>
      </c>
      <c r="L5" s="189" t="e">
        <f>'Отдыхай катай| FIT15'!L5</f>
        <v>#REF!</v>
      </c>
      <c r="M5" s="189" t="e">
        <f>'Отдыхай катай| FIT15'!M5</f>
        <v>#REF!</v>
      </c>
      <c r="N5" s="189" t="e">
        <f>'Отдыхай катай| FIT15'!N5</f>
        <v>#REF!</v>
      </c>
    </row>
    <row r="6" spans="1:14" s="53" customFormat="1" x14ac:dyDescent="0.2">
      <c r="A6" s="98"/>
      <c r="B6" s="189" t="e">
        <f>'Отдыхай катай| FIT15'!B6</f>
        <v>#REF!</v>
      </c>
      <c r="C6" s="189" t="e">
        <f>'Отдыхай катай| FIT15'!C6</f>
        <v>#REF!</v>
      </c>
      <c r="D6" s="189" t="e">
        <f>'Отдыхай катай| FIT15'!D6</f>
        <v>#REF!</v>
      </c>
      <c r="E6" s="189" t="e">
        <f>'Отдыхай катай| FIT15'!E6</f>
        <v>#REF!</v>
      </c>
      <c r="F6" s="189" t="e">
        <f>'Отдыхай катай| FIT15'!F6</f>
        <v>#REF!</v>
      </c>
      <c r="G6" s="189" t="e">
        <f>'Отдыхай катай| FIT15'!G6</f>
        <v>#REF!</v>
      </c>
      <c r="H6" s="189" t="e">
        <f>'Отдыхай катай| FIT15'!H6</f>
        <v>#REF!</v>
      </c>
      <c r="I6" s="189" t="e">
        <f>'Отдыхай катай| FIT15'!I6</f>
        <v>#REF!</v>
      </c>
      <c r="J6" s="189" t="e">
        <f>'Отдыхай катай| FIT15'!J6</f>
        <v>#REF!</v>
      </c>
      <c r="K6" s="189" t="e">
        <f>'Отдыхай катай| FIT15'!K6</f>
        <v>#REF!</v>
      </c>
      <c r="L6" s="189" t="e">
        <f>'Отдыхай катай| FIT15'!L6</f>
        <v>#REF!</v>
      </c>
      <c r="M6" s="189" t="e">
        <f>'Отдыхай катай| FIT15'!M6</f>
        <v>#REF!</v>
      </c>
      <c r="N6" s="189"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f>
        <v>#REF!</v>
      </c>
      <c r="C8" s="42" t="e">
        <f>ROUNDUP('Отдыхай катай| FIT15'!C8*0.87,)</f>
        <v>#REF!</v>
      </c>
      <c r="D8" s="42" t="e">
        <f>ROUNDUP('Отдыхай катай| FIT15'!D8*0.87,)</f>
        <v>#REF!</v>
      </c>
      <c r="E8" s="42" t="e">
        <f>ROUNDUP('Отдыхай катай| FIT15'!E8*0.87,)</f>
        <v>#REF!</v>
      </c>
      <c r="F8" s="42" t="e">
        <f>ROUNDUP('Отдыхай катай| FIT15'!F8*0.87,)</f>
        <v>#REF!</v>
      </c>
      <c r="G8" s="42" t="e">
        <f>ROUNDUP('Отдыхай катай| FIT15'!G8*0.87,)</f>
        <v>#REF!</v>
      </c>
      <c r="H8" s="42" t="e">
        <f>ROUNDUP('Отдыхай катай| FIT15'!H8*0.87,)</f>
        <v>#REF!</v>
      </c>
      <c r="I8" s="42" t="e">
        <f>ROUNDUP('Отдыхай катай| FIT15'!I8*0.87,)</f>
        <v>#REF!</v>
      </c>
      <c r="J8" s="42" t="e">
        <f>ROUNDUP('Отдыхай катай| FIT15'!J8*0.87,)</f>
        <v>#REF!</v>
      </c>
      <c r="K8" s="42" t="e">
        <f>ROUNDUP('Отдыхай катай| FIT15'!K8*0.87,)</f>
        <v>#REF!</v>
      </c>
      <c r="L8" s="42" t="e">
        <f>ROUNDUP('Отдыхай катай| FIT15'!L8*0.87,)</f>
        <v>#REF!</v>
      </c>
      <c r="M8" s="42" t="e">
        <f>ROUNDUP('Отдыхай катай| FIT15'!M8*0.87,)</f>
        <v>#REF!</v>
      </c>
      <c r="N8" s="42" t="e">
        <f>ROUNDUP('Отдыхай катай| FIT15'!N8*0.87,)</f>
        <v>#REF!</v>
      </c>
    </row>
    <row r="9" spans="1:14" s="53" customFormat="1" x14ac:dyDescent="0.2">
      <c r="A9" s="88">
        <v>2</v>
      </c>
      <c r="B9" s="42" t="e">
        <f>ROUNDUP('Отдыхай катай| FIT15'!B9*0.87,)</f>
        <v>#REF!</v>
      </c>
      <c r="C9" s="42" t="e">
        <f>ROUNDUP('Отдыхай катай| FIT15'!C9*0.87,)</f>
        <v>#REF!</v>
      </c>
      <c r="D9" s="42" t="e">
        <f>ROUNDUP('Отдыхай катай| FIT15'!D9*0.87,)</f>
        <v>#REF!</v>
      </c>
      <c r="E9" s="42" t="e">
        <f>ROUNDUP('Отдыхай катай| FIT15'!E9*0.87,)</f>
        <v>#REF!</v>
      </c>
      <c r="F9" s="42" t="e">
        <f>ROUNDUP('Отдыхай катай| FIT15'!F9*0.87,)</f>
        <v>#REF!</v>
      </c>
      <c r="G9" s="42" t="e">
        <f>ROUNDUP('Отдыхай катай| FIT15'!G9*0.87,)</f>
        <v>#REF!</v>
      </c>
      <c r="H9" s="42" t="e">
        <f>ROUNDUP('Отдыхай катай| FIT15'!H9*0.87,)</f>
        <v>#REF!</v>
      </c>
      <c r="I9" s="42" t="e">
        <f>ROUNDUP('Отдыхай катай| FIT15'!I9*0.87,)</f>
        <v>#REF!</v>
      </c>
      <c r="J9" s="42" t="e">
        <f>ROUNDUP('Отдыхай катай| FIT15'!J9*0.87,)</f>
        <v>#REF!</v>
      </c>
      <c r="K9" s="42" t="e">
        <f>ROUNDUP('Отдыхай катай| FIT15'!K9*0.87,)</f>
        <v>#REF!</v>
      </c>
      <c r="L9" s="42" t="e">
        <f>ROUNDUP('Отдыхай катай| FIT15'!L9*0.87,)</f>
        <v>#REF!</v>
      </c>
      <c r="M9" s="42" t="e">
        <f>ROUNDUP('Отдыхай катай| FIT15'!M9*0.87,)</f>
        <v>#REF!</v>
      </c>
      <c r="N9" s="42" t="e">
        <f>ROUNDUP('Отдыхай катай| FIT15'!N9*0.87,)</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f>
        <v>#REF!</v>
      </c>
      <c r="C11" s="42" t="e">
        <f>ROUNDUP('Отдыхай катай| FIT15'!C11*0.87,)</f>
        <v>#REF!</v>
      </c>
      <c r="D11" s="42" t="e">
        <f>ROUNDUP('Отдыхай катай| FIT15'!D11*0.87,)</f>
        <v>#REF!</v>
      </c>
      <c r="E11" s="42" t="e">
        <f>ROUNDUP('Отдыхай катай| FIT15'!E11*0.87,)</f>
        <v>#REF!</v>
      </c>
      <c r="F11" s="42" t="e">
        <f>ROUNDUP('Отдыхай катай| FIT15'!F11*0.87,)</f>
        <v>#REF!</v>
      </c>
      <c r="G11" s="42" t="e">
        <f>ROUNDUP('Отдыхай катай| FIT15'!G11*0.87,)</f>
        <v>#REF!</v>
      </c>
      <c r="H11" s="42" t="e">
        <f>ROUNDUP('Отдыхай катай| FIT15'!H11*0.87,)</f>
        <v>#REF!</v>
      </c>
      <c r="I11" s="42" t="e">
        <f>ROUNDUP('Отдыхай катай| FIT15'!I11*0.87,)</f>
        <v>#REF!</v>
      </c>
      <c r="J11" s="42" t="e">
        <f>ROUNDUP('Отдыхай катай| FIT15'!J11*0.87,)</f>
        <v>#REF!</v>
      </c>
      <c r="K11" s="42" t="e">
        <f>ROUNDUP('Отдыхай катай| FIT15'!K11*0.87,)</f>
        <v>#REF!</v>
      </c>
      <c r="L11" s="42" t="e">
        <f>ROUNDUP('Отдыхай катай| FIT15'!L11*0.87,)</f>
        <v>#REF!</v>
      </c>
      <c r="M11" s="42" t="e">
        <f>ROUNDUP('Отдыхай катай| FIT15'!M11*0.87,)</f>
        <v>#REF!</v>
      </c>
      <c r="N11" s="42" t="e">
        <f>ROUNDUP('Отдыхай катай| FIT15'!N11*0.87,)</f>
        <v>#REF!</v>
      </c>
    </row>
    <row r="12" spans="1:14" s="53" customFormat="1" x14ac:dyDescent="0.2">
      <c r="A12" s="180">
        <v>2</v>
      </c>
      <c r="B12" s="42" t="e">
        <f>ROUNDUP('Отдыхай катай| FIT15'!B12*0.87,)</f>
        <v>#REF!</v>
      </c>
      <c r="C12" s="42" t="e">
        <f>ROUNDUP('Отдыхай катай| FIT15'!C12*0.87,)</f>
        <v>#REF!</v>
      </c>
      <c r="D12" s="42" t="e">
        <f>ROUNDUP('Отдыхай катай| FIT15'!D12*0.87,)</f>
        <v>#REF!</v>
      </c>
      <c r="E12" s="42" t="e">
        <f>ROUNDUP('Отдыхай катай| FIT15'!E12*0.87,)</f>
        <v>#REF!</v>
      </c>
      <c r="F12" s="42" t="e">
        <f>ROUNDUP('Отдыхай катай| FIT15'!F12*0.87,)</f>
        <v>#REF!</v>
      </c>
      <c r="G12" s="42" t="e">
        <f>ROUNDUP('Отдыхай катай| FIT15'!G12*0.87,)</f>
        <v>#REF!</v>
      </c>
      <c r="H12" s="42" t="e">
        <f>ROUNDUP('Отдыхай катай| FIT15'!H12*0.87,)</f>
        <v>#REF!</v>
      </c>
      <c r="I12" s="42" t="e">
        <f>ROUNDUP('Отдыхай катай| FIT15'!I12*0.87,)</f>
        <v>#REF!</v>
      </c>
      <c r="J12" s="42" t="e">
        <f>ROUNDUP('Отдыхай катай| FIT15'!J12*0.87,)</f>
        <v>#REF!</v>
      </c>
      <c r="K12" s="42" t="e">
        <f>ROUNDUP('Отдыхай катай| FIT15'!K12*0.87,)</f>
        <v>#REF!</v>
      </c>
      <c r="L12" s="42" t="e">
        <f>ROUNDUP('Отдыхай катай| FIT15'!L12*0.87,)</f>
        <v>#REF!</v>
      </c>
      <c r="M12" s="42" t="e">
        <f>ROUNDUP('Отдыхай катай| FIT15'!M12*0.87,)</f>
        <v>#REF!</v>
      </c>
      <c r="N12" s="42" t="e">
        <f>ROUNDUP('Отдыхай катай| FIT15'!N12*0.87,)</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f>
        <v>#REF!</v>
      </c>
      <c r="C14" s="42" t="e">
        <f>ROUNDUP('Отдыхай катай| FIT15'!C14*0.87,)</f>
        <v>#REF!</v>
      </c>
      <c r="D14" s="42" t="e">
        <f>ROUNDUP('Отдыхай катай| FIT15'!D14*0.87,)</f>
        <v>#REF!</v>
      </c>
      <c r="E14" s="42" t="e">
        <f>ROUNDUP('Отдыхай катай| FIT15'!E14*0.87,)</f>
        <v>#REF!</v>
      </c>
      <c r="F14" s="42" t="e">
        <f>ROUNDUP('Отдыхай катай| FIT15'!F14*0.87,)</f>
        <v>#REF!</v>
      </c>
      <c r="G14" s="42" t="e">
        <f>ROUNDUP('Отдыхай катай| FIT15'!G14*0.87,)</f>
        <v>#REF!</v>
      </c>
      <c r="H14" s="42" t="e">
        <f>ROUNDUP('Отдыхай катай| FIT15'!H14*0.87,)</f>
        <v>#REF!</v>
      </c>
      <c r="I14" s="42" t="e">
        <f>ROUNDUP('Отдыхай катай| FIT15'!I14*0.87,)</f>
        <v>#REF!</v>
      </c>
      <c r="J14" s="42" t="e">
        <f>ROUNDUP('Отдыхай катай| FIT15'!J14*0.87,)</f>
        <v>#REF!</v>
      </c>
      <c r="K14" s="42" t="e">
        <f>ROUNDUP('Отдыхай катай| FIT15'!K14*0.87,)</f>
        <v>#REF!</v>
      </c>
      <c r="L14" s="42" t="e">
        <f>ROUNDUP('Отдыхай катай| FIT15'!L14*0.87,)</f>
        <v>#REF!</v>
      </c>
      <c r="M14" s="42" t="e">
        <f>ROUNDUP('Отдыхай катай| FIT15'!M14*0.87,)</f>
        <v>#REF!</v>
      </c>
      <c r="N14" s="42" t="e">
        <f>ROUNDUP('Отдыхай катай| FIT15'!N14*0.87,)</f>
        <v>#REF!</v>
      </c>
    </row>
    <row r="15" spans="1:14" s="53" customFormat="1" x14ac:dyDescent="0.2">
      <c r="A15" s="88">
        <f>A9</f>
        <v>2</v>
      </c>
      <c r="B15" s="42" t="e">
        <f>ROUNDUP('Отдыхай катай| FIT15'!B15*0.87,)</f>
        <v>#REF!</v>
      </c>
      <c r="C15" s="42" t="e">
        <f>ROUNDUP('Отдыхай катай| FIT15'!C15*0.87,)</f>
        <v>#REF!</v>
      </c>
      <c r="D15" s="42" t="e">
        <f>ROUNDUP('Отдыхай катай| FIT15'!D15*0.87,)</f>
        <v>#REF!</v>
      </c>
      <c r="E15" s="42" t="e">
        <f>ROUNDUP('Отдыхай катай| FIT15'!E15*0.87,)</f>
        <v>#REF!</v>
      </c>
      <c r="F15" s="42" t="e">
        <f>ROUNDUP('Отдыхай катай| FIT15'!F15*0.87,)</f>
        <v>#REF!</v>
      </c>
      <c r="G15" s="42" t="e">
        <f>ROUNDUP('Отдыхай катай| FIT15'!G15*0.87,)</f>
        <v>#REF!</v>
      </c>
      <c r="H15" s="42" t="e">
        <f>ROUNDUP('Отдыхай катай| FIT15'!H15*0.87,)</f>
        <v>#REF!</v>
      </c>
      <c r="I15" s="42" t="e">
        <f>ROUNDUP('Отдыхай катай| FIT15'!I15*0.87,)</f>
        <v>#REF!</v>
      </c>
      <c r="J15" s="42" t="e">
        <f>ROUNDUP('Отдыхай катай| FIT15'!J15*0.87,)</f>
        <v>#REF!</v>
      </c>
      <c r="K15" s="42" t="e">
        <f>ROUNDUP('Отдыхай катай| FIT15'!K15*0.87,)</f>
        <v>#REF!</v>
      </c>
      <c r="L15" s="42" t="e">
        <f>ROUNDUP('Отдыхай катай| FIT15'!L15*0.87,)</f>
        <v>#REF!</v>
      </c>
      <c r="M15" s="42" t="e">
        <f>ROUNDUP('Отдыхай катай| FIT15'!M15*0.87,)</f>
        <v>#REF!</v>
      </c>
      <c r="N15" s="42" t="e">
        <f>ROUNDUP('Отдыхай катай| FIT15'!N15*0.87,)</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f>
        <v>#REF!</v>
      </c>
      <c r="C17" s="42" t="e">
        <f>ROUNDUP('Отдыхай катай| FIT15'!C17*0.87,)</f>
        <v>#REF!</v>
      </c>
      <c r="D17" s="42" t="e">
        <f>ROUNDUP('Отдыхай катай| FIT15'!D17*0.87,)</f>
        <v>#REF!</v>
      </c>
      <c r="E17" s="42" t="e">
        <f>ROUNDUP('Отдыхай катай| FIT15'!E17*0.87,)</f>
        <v>#REF!</v>
      </c>
      <c r="F17" s="42" t="e">
        <f>ROUNDUP('Отдыхай катай| FIT15'!F17*0.87,)</f>
        <v>#REF!</v>
      </c>
      <c r="G17" s="42" t="e">
        <f>ROUNDUP('Отдыхай катай| FIT15'!G17*0.87,)</f>
        <v>#REF!</v>
      </c>
      <c r="H17" s="42" t="e">
        <f>ROUNDUP('Отдыхай катай| FIT15'!H17*0.87,)</f>
        <v>#REF!</v>
      </c>
      <c r="I17" s="42" t="e">
        <f>ROUNDUP('Отдыхай катай| FIT15'!I17*0.87,)</f>
        <v>#REF!</v>
      </c>
      <c r="J17" s="42" t="e">
        <f>ROUNDUP('Отдыхай катай| FIT15'!J17*0.87,)</f>
        <v>#REF!</v>
      </c>
      <c r="K17" s="42" t="e">
        <f>ROUNDUP('Отдыхай катай| FIT15'!K17*0.87,)</f>
        <v>#REF!</v>
      </c>
      <c r="L17" s="42" t="e">
        <f>ROUNDUP('Отдыхай катай| FIT15'!L17*0.87,)</f>
        <v>#REF!</v>
      </c>
      <c r="M17" s="42" t="e">
        <f>ROUNDUP('Отдыхай катай| FIT15'!M17*0.87,)</f>
        <v>#REF!</v>
      </c>
      <c r="N17" s="42" t="e">
        <f>ROUNDUP('Отдыхай катай| FIT15'!N17*0.87,)</f>
        <v>#REF!</v>
      </c>
    </row>
    <row r="18" spans="1:14" s="53" customFormat="1" x14ac:dyDescent="0.2">
      <c r="A18" s="88">
        <f>A9</f>
        <v>2</v>
      </c>
      <c r="B18" s="42" t="e">
        <f>ROUNDUP('Отдыхай катай| FIT15'!B18*0.87,)</f>
        <v>#REF!</v>
      </c>
      <c r="C18" s="42" t="e">
        <f>ROUNDUP('Отдыхай катай| FIT15'!C18*0.87,)</f>
        <v>#REF!</v>
      </c>
      <c r="D18" s="42" t="e">
        <f>ROUNDUP('Отдыхай катай| FIT15'!D18*0.87,)</f>
        <v>#REF!</v>
      </c>
      <c r="E18" s="42" t="e">
        <f>ROUNDUP('Отдыхай катай| FIT15'!E18*0.87,)</f>
        <v>#REF!</v>
      </c>
      <c r="F18" s="42" t="e">
        <f>ROUNDUP('Отдыхай катай| FIT15'!F18*0.87,)</f>
        <v>#REF!</v>
      </c>
      <c r="G18" s="42" t="e">
        <f>ROUNDUP('Отдыхай катай| FIT15'!G18*0.87,)</f>
        <v>#REF!</v>
      </c>
      <c r="H18" s="42" t="e">
        <f>ROUNDUP('Отдыхай катай| FIT15'!H18*0.87,)</f>
        <v>#REF!</v>
      </c>
      <c r="I18" s="42" t="e">
        <f>ROUNDUP('Отдыхай катай| FIT15'!I18*0.87,)</f>
        <v>#REF!</v>
      </c>
      <c r="J18" s="42" t="e">
        <f>ROUNDUP('Отдыхай катай| FIT15'!J18*0.87,)</f>
        <v>#REF!</v>
      </c>
      <c r="K18" s="42" t="e">
        <f>ROUNDUP('Отдыхай катай| FIT15'!K18*0.87,)</f>
        <v>#REF!</v>
      </c>
      <c r="L18" s="42" t="e">
        <f>ROUNDUP('Отдыхай катай| FIT15'!L18*0.87,)</f>
        <v>#REF!</v>
      </c>
      <c r="M18" s="42" t="e">
        <f>ROUNDUP('Отдыхай катай| FIT15'!M18*0.87,)</f>
        <v>#REF!</v>
      </c>
      <c r="N18" s="42" t="e">
        <f>ROUNDUP('Отдыхай катай| FIT15'!N18*0.87,)</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f>
        <v>#REF!</v>
      </c>
      <c r="C20" s="42" t="e">
        <f>ROUNDUP('Отдыхай катай| FIT15'!C20*0.87,)</f>
        <v>#REF!</v>
      </c>
      <c r="D20" s="42" t="e">
        <f>ROUNDUP('Отдыхай катай| FIT15'!D20*0.87,)</f>
        <v>#REF!</v>
      </c>
      <c r="E20" s="42" t="e">
        <f>ROUNDUP('Отдыхай катай| FIT15'!E20*0.87,)</f>
        <v>#REF!</v>
      </c>
      <c r="F20" s="42" t="e">
        <f>ROUNDUP('Отдыхай катай| FIT15'!F20*0.87,)</f>
        <v>#REF!</v>
      </c>
      <c r="G20" s="42" t="e">
        <f>ROUNDUP('Отдыхай катай| FIT15'!G20*0.87,)</f>
        <v>#REF!</v>
      </c>
      <c r="H20" s="42" t="e">
        <f>ROUNDUP('Отдыхай катай| FIT15'!H20*0.87,)</f>
        <v>#REF!</v>
      </c>
      <c r="I20" s="42" t="e">
        <f>ROUNDUP('Отдыхай катай| FIT15'!I20*0.87,)</f>
        <v>#REF!</v>
      </c>
      <c r="J20" s="42" t="e">
        <f>ROUNDUP('Отдыхай катай| FIT15'!J20*0.87,)</f>
        <v>#REF!</v>
      </c>
      <c r="K20" s="42" t="e">
        <f>ROUNDUP('Отдыхай катай| FIT15'!K20*0.87,)</f>
        <v>#REF!</v>
      </c>
      <c r="L20" s="42" t="e">
        <f>ROUNDUP('Отдыхай катай| FIT15'!L20*0.87,)</f>
        <v>#REF!</v>
      </c>
      <c r="M20" s="42" t="e">
        <f>ROUNDUP('Отдыхай катай| FIT15'!M20*0.87,)</f>
        <v>#REF!</v>
      </c>
      <c r="N20" s="42" t="e">
        <f>ROUNDUP('Отдыхай катай| FIT15'!N20*0.87,)</f>
        <v>#REF!</v>
      </c>
    </row>
    <row r="21" spans="1:14" s="53" customFormat="1" x14ac:dyDescent="0.2">
      <c r="A21" s="88">
        <v>2</v>
      </c>
      <c r="B21" s="42" t="e">
        <f>ROUNDUP('Отдыхай катай| FIT15'!B21*0.87,)</f>
        <v>#REF!</v>
      </c>
      <c r="C21" s="42" t="e">
        <f>ROUNDUP('Отдыхай катай| FIT15'!C21*0.87,)</f>
        <v>#REF!</v>
      </c>
      <c r="D21" s="42" t="e">
        <f>ROUNDUP('Отдыхай катай| FIT15'!D21*0.87,)</f>
        <v>#REF!</v>
      </c>
      <c r="E21" s="42" t="e">
        <f>ROUNDUP('Отдыхай катай| FIT15'!E21*0.87,)</f>
        <v>#REF!</v>
      </c>
      <c r="F21" s="42" t="e">
        <f>ROUNDUP('Отдыхай катай| FIT15'!F21*0.87,)</f>
        <v>#REF!</v>
      </c>
      <c r="G21" s="42" t="e">
        <f>ROUNDUP('Отдыхай катай| FIT15'!G21*0.87,)</f>
        <v>#REF!</v>
      </c>
      <c r="H21" s="42" t="e">
        <f>ROUNDUP('Отдыхай катай| FIT15'!H21*0.87,)</f>
        <v>#REF!</v>
      </c>
      <c r="I21" s="42" t="e">
        <f>ROUNDUP('Отдыхай катай| FIT15'!I21*0.87,)</f>
        <v>#REF!</v>
      </c>
      <c r="J21" s="42" t="e">
        <f>ROUNDUP('Отдыхай катай| FIT15'!J21*0.87,)</f>
        <v>#REF!</v>
      </c>
      <c r="K21" s="42" t="e">
        <f>ROUNDUP('Отдыхай катай| FIT15'!K21*0.87,)</f>
        <v>#REF!</v>
      </c>
      <c r="L21" s="42" t="e">
        <f>ROUNDUP('Отдыхай катай| FIT15'!L21*0.87,)</f>
        <v>#REF!</v>
      </c>
      <c r="M21" s="42" t="e">
        <f>ROUNDUP('Отдыхай катай| FIT15'!M21*0.87,)</f>
        <v>#REF!</v>
      </c>
      <c r="N21" s="42" t="e">
        <f>ROUNDUP('Отдыхай катай| FIT15'!N21*0.87,)</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f>
        <v>#REF!</v>
      </c>
      <c r="C23" s="42" t="e">
        <f>ROUNDUP('Отдыхай катай| FIT15'!C23*0.87,)</f>
        <v>#REF!</v>
      </c>
      <c r="D23" s="42" t="e">
        <f>ROUNDUP('Отдыхай катай| FIT15'!D23*0.87,)</f>
        <v>#REF!</v>
      </c>
      <c r="E23" s="42" t="e">
        <f>ROUNDUP('Отдыхай катай| FIT15'!E23*0.87,)</f>
        <v>#REF!</v>
      </c>
      <c r="F23" s="42" t="e">
        <f>ROUNDUP('Отдыхай катай| FIT15'!F23*0.87,)</f>
        <v>#REF!</v>
      </c>
      <c r="G23" s="42" t="e">
        <f>ROUNDUP('Отдыхай катай| FIT15'!G23*0.87,)</f>
        <v>#REF!</v>
      </c>
      <c r="H23" s="42" t="e">
        <f>ROUNDUP('Отдыхай катай| FIT15'!H23*0.87,)</f>
        <v>#REF!</v>
      </c>
      <c r="I23" s="42" t="e">
        <f>ROUNDUP('Отдыхай катай| FIT15'!I23*0.87,)</f>
        <v>#REF!</v>
      </c>
      <c r="J23" s="42" t="e">
        <f>ROUNDUP('Отдыхай катай| FIT15'!J23*0.87,)</f>
        <v>#REF!</v>
      </c>
      <c r="K23" s="42" t="e">
        <f>ROUNDUP('Отдыхай катай| FIT15'!K23*0.87,)</f>
        <v>#REF!</v>
      </c>
      <c r="L23" s="42" t="e">
        <f>ROUNDUP('Отдыхай катай| FIT15'!L23*0.87,)</f>
        <v>#REF!</v>
      </c>
      <c r="M23" s="42" t="e">
        <f>ROUNDUP('Отдыхай катай| FIT15'!M23*0.87,)</f>
        <v>#REF!</v>
      </c>
      <c r="N23" s="42" t="e">
        <f>ROUNDUP('Отдыхай катай| FIT15'!N23*0.87,)</f>
        <v>#REF!</v>
      </c>
    </row>
    <row r="24" spans="1:14" s="53" customFormat="1" ht="12.75" thickBot="1" x14ac:dyDescent="0.25">
      <c r="A24" s="116"/>
    </row>
    <row r="25" spans="1:14" ht="12.75" thickBot="1" x14ac:dyDescent="0.25">
      <c r="A25" s="163" t="s">
        <v>182</v>
      </c>
    </row>
    <row r="26" spans="1:14" ht="36" x14ac:dyDescent="0.2">
      <c r="A26" s="187" t="s">
        <v>255</v>
      </c>
    </row>
    <row r="27" spans="1:14" ht="13.35" customHeight="1" x14ac:dyDescent="0.2">
      <c r="A27" s="188"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256</v>
      </c>
    </row>
    <row r="34" spans="1:1" ht="12.75" thickBot="1" x14ac:dyDescent="0.25">
      <c r="A34" s="181" t="s">
        <v>71</v>
      </c>
    </row>
    <row r="35" spans="1:1" x14ac:dyDescent="0.2">
      <c r="A35" s="201" t="s">
        <v>265</v>
      </c>
    </row>
    <row r="36" spans="1:1" ht="48.75" thickBot="1" x14ac:dyDescent="0.25">
      <c r="A36" s="202" t="s">
        <v>266</v>
      </c>
    </row>
    <row r="37" spans="1:1" ht="12" customHeight="1" x14ac:dyDescent="0.2">
      <c r="A37" s="216" t="s">
        <v>263</v>
      </c>
    </row>
    <row r="38" spans="1:1" ht="132.6" customHeight="1" thickBot="1" x14ac:dyDescent="0.25">
      <c r="A38" s="217"/>
    </row>
    <row r="39" spans="1:1" ht="22.15" customHeight="1" thickBot="1" x14ac:dyDescent="0.25">
      <c r="A39" s="182" t="s">
        <v>259</v>
      </c>
    </row>
    <row r="40" spans="1:1" ht="24" x14ac:dyDescent="0.2">
      <c r="A40" s="200" t="s">
        <v>257</v>
      </c>
    </row>
    <row r="41" spans="1:1" ht="24" x14ac:dyDescent="0.2">
      <c r="A41" s="200" t="s">
        <v>258</v>
      </c>
    </row>
    <row r="42" spans="1:1" ht="24.75" thickBot="1" x14ac:dyDescent="0.25">
      <c r="A42" s="199" t="s">
        <v>264</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15" t="s">
        <v>82</v>
      </c>
    </row>
    <row r="2" spans="1:14" s="51" customFormat="1" x14ac:dyDescent="0.2">
      <c r="A2" s="215"/>
    </row>
    <row r="3" spans="1:14" s="51" customFormat="1" x14ac:dyDescent="0.2">
      <c r="A3" s="160" t="s">
        <v>114</v>
      </c>
    </row>
    <row r="4" spans="1:14" s="53" customFormat="1" x14ac:dyDescent="0.2">
      <c r="A4" s="122" t="s">
        <v>100</v>
      </c>
    </row>
    <row r="5" spans="1:14" s="53" customFormat="1" x14ac:dyDescent="0.2">
      <c r="A5" s="98" t="s">
        <v>64</v>
      </c>
      <c r="B5" s="189" t="e">
        <f>'Отдыхай катай| FIT15'!B5</f>
        <v>#REF!</v>
      </c>
      <c r="C5" s="189" t="e">
        <f>'Отдыхай катай| FIT15'!C5</f>
        <v>#REF!</v>
      </c>
      <c r="D5" s="189" t="e">
        <f>'Отдыхай катай| FIT15'!D5</f>
        <v>#REF!</v>
      </c>
      <c r="E5" s="189" t="e">
        <f>'Отдыхай катай| FIT15'!E5</f>
        <v>#REF!</v>
      </c>
      <c r="F5" s="189" t="e">
        <f>'Отдыхай катай| FIT15'!F5</f>
        <v>#REF!</v>
      </c>
      <c r="G5" s="189" t="e">
        <f>'Отдыхай катай| FIT15'!G5</f>
        <v>#REF!</v>
      </c>
      <c r="H5" s="189" t="e">
        <f>'Отдыхай катай| FIT15'!H5</f>
        <v>#REF!</v>
      </c>
      <c r="I5" s="189" t="e">
        <f>'Отдыхай катай| FIT15'!I5</f>
        <v>#REF!</v>
      </c>
      <c r="J5" s="189" t="e">
        <f>'Отдыхай катай| FIT15'!J5</f>
        <v>#REF!</v>
      </c>
      <c r="K5" s="189" t="e">
        <f>'Отдыхай катай| FIT15'!K5</f>
        <v>#REF!</v>
      </c>
      <c r="L5" s="189" t="e">
        <f>'Отдыхай катай| FIT15'!L5</f>
        <v>#REF!</v>
      </c>
      <c r="M5" s="189" t="e">
        <f>'Отдыхай катай| FIT15'!M5</f>
        <v>#REF!</v>
      </c>
      <c r="N5" s="189" t="e">
        <f>'Отдыхай катай| FIT15'!N5</f>
        <v>#REF!</v>
      </c>
    </row>
    <row r="6" spans="1:14" s="53" customFormat="1" x14ac:dyDescent="0.2">
      <c r="A6" s="98"/>
      <c r="B6" s="189" t="e">
        <f>'Отдыхай катай| FIT15'!B6</f>
        <v>#REF!</v>
      </c>
      <c r="C6" s="189" t="e">
        <f>'Отдыхай катай| FIT15'!C6</f>
        <v>#REF!</v>
      </c>
      <c r="D6" s="189" t="e">
        <f>'Отдыхай катай| FIT15'!D6</f>
        <v>#REF!</v>
      </c>
      <c r="E6" s="189" t="e">
        <f>'Отдыхай катай| FIT15'!E6</f>
        <v>#REF!</v>
      </c>
      <c r="F6" s="189" t="e">
        <f>'Отдыхай катай| FIT15'!F6</f>
        <v>#REF!</v>
      </c>
      <c r="G6" s="189" t="e">
        <f>'Отдыхай катай| FIT15'!G6</f>
        <v>#REF!</v>
      </c>
      <c r="H6" s="189" t="e">
        <f>'Отдыхай катай| FIT15'!H6</f>
        <v>#REF!</v>
      </c>
      <c r="I6" s="189" t="e">
        <f>'Отдыхай катай| FIT15'!I6</f>
        <v>#REF!</v>
      </c>
      <c r="J6" s="189" t="e">
        <f>'Отдыхай катай| FIT15'!J6</f>
        <v>#REF!</v>
      </c>
      <c r="K6" s="189" t="e">
        <f>'Отдыхай катай| FIT15'!K6</f>
        <v>#REF!</v>
      </c>
      <c r="L6" s="189" t="e">
        <f>'Отдыхай катай| FIT15'!L6</f>
        <v>#REF!</v>
      </c>
      <c r="M6" s="189" t="e">
        <f>'Отдыхай катай| FIT15'!M6</f>
        <v>#REF!</v>
      </c>
      <c r="N6" s="189"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FIT15'!B8*0.87,)+25</f>
        <v>#REF!</v>
      </c>
      <c r="C8" s="42" t="e">
        <f>ROUNDUP('Отдыхай катай| FIT15'!C8*0.87,)+25</f>
        <v>#REF!</v>
      </c>
      <c r="D8" s="42" t="e">
        <f>ROUNDUP('Отдыхай катай| FIT15'!D8*0.87,)+25</f>
        <v>#REF!</v>
      </c>
      <c r="E8" s="42" t="e">
        <f>ROUNDUP('Отдыхай катай| FIT15'!E8*0.87,)+25</f>
        <v>#REF!</v>
      </c>
      <c r="F8" s="42" t="e">
        <f>ROUNDUP('Отдыхай катай| FIT15'!F8*0.87,)+25</f>
        <v>#REF!</v>
      </c>
      <c r="G8" s="42" t="e">
        <f>ROUNDUP('Отдыхай катай| FIT15'!G8*0.87,)+25</f>
        <v>#REF!</v>
      </c>
      <c r="H8" s="42" t="e">
        <f>ROUNDUP('Отдыхай катай| FIT15'!H8*0.87,)+25</f>
        <v>#REF!</v>
      </c>
      <c r="I8" s="42" t="e">
        <f>ROUNDUP('Отдыхай катай| FIT15'!I8*0.87,)+25</f>
        <v>#REF!</v>
      </c>
      <c r="J8" s="42" t="e">
        <f>ROUNDUP('Отдыхай катай| FIT15'!J8*0.87,)+25</f>
        <v>#REF!</v>
      </c>
      <c r="K8" s="42" t="e">
        <f>ROUNDUP('Отдыхай катай| FIT15'!K8*0.87,)+25</f>
        <v>#REF!</v>
      </c>
      <c r="L8" s="42" t="e">
        <f>ROUNDUP('Отдыхай катай| FIT15'!L8*0.87,)+25</f>
        <v>#REF!</v>
      </c>
      <c r="M8" s="42" t="e">
        <f>ROUNDUP('Отдыхай катай| FIT15'!M8*0.87,)+25</f>
        <v>#REF!</v>
      </c>
      <c r="N8" s="42" t="e">
        <f>ROUNDUP('Отдыхай катай| FIT15'!N8*0.87,)+25</f>
        <v>#REF!</v>
      </c>
    </row>
    <row r="9" spans="1:14" s="53" customFormat="1" x14ac:dyDescent="0.2">
      <c r="A9" s="88">
        <v>2</v>
      </c>
      <c r="B9" s="42" t="e">
        <f>ROUNDUP('Отдыхай катай| FIT15'!B9*0.87,)+25</f>
        <v>#REF!</v>
      </c>
      <c r="C9" s="42" t="e">
        <f>ROUNDUP('Отдыхай катай| FIT15'!C9*0.87,)+25</f>
        <v>#REF!</v>
      </c>
      <c r="D9" s="42" t="e">
        <f>ROUNDUP('Отдыхай катай| FIT15'!D9*0.87,)+25</f>
        <v>#REF!</v>
      </c>
      <c r="E9" s="42" t="e">
        <f>ROUNDUP('Отдыхай катай| FIT15'!E9*0.87,)+25</f>
        <v>#REF!</v>
      </c>
      <c r="F9" s="42" t="e">
        <f>ROUNDUP('Отдыхай катай| FIT15'!F9*0.87,)+25</f>
        <v>#REF!</v>
      </c>
      <c r="G9" s="42" t="e">
        <f>ROUNDUP('Отдыхай катай| FIT15'!G9*0.87,)+25</f>
        <v>#REF!</v>
      </c>
      <c r="H9" s="42" t="e">
        <f>ROUNDUP('Отдыхай катай| FIT15'!H9*0.87,)+25</f>
        <v>#REF!</v>
      </c>
      <c r="I9" s="42" t="e">
        <f>ROUNDUP('Отдыхай катай| FIT15'!I9*0.87,)+25</f>
        <v>#REF!</v>
      </c>
      <c r="J9" s="42" t="e">
        <f>ROUNDUP('Отдыхай катай| FIT15'!J9*0.87,)+25</f>
        <v>#REF!</v>
      </c>
      <c r="K9" s="42" t="e">
        <f>ROUNDUP('Отдыхай катай| FIT15'!K9*0.87,)+25</f>
        <v>#REF!</v>
      </c>
      <c r="L9" s="42" t="e">
        <f>ROUNDUP('Отдыхай катай| FIT15'!L9*0.87,)+25</f>
        <v>#REF!</v>
      </c>
      <c r="M9" s="42" t="e">
        <f>ROUNDUP('Отдыхай катай| FIT15'!M9*0.87,)+25</f>
        <v>#REF!</v>
      </c>
      <c r="N9" s="42" t="e">
        <f>ROUNDUP('Отдыхай катай| FIT15'!N9*0.87,)+25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FIT15'!B11*0.87,)+25</f>
        <v>#REF!</v>
      </c>
      <c r="C11" s="42" t="e">
        <f>ROUNDUP('Отдыхай катай| FIT15'!C11*0.87,)+25</f>
        <v>#REF!</v>
      </c>
      <c r="D11" s="42" t="e">
        <f>ROUNDUP('Отдыхай катай| FIT15'!D11*0.87,)+25</f>
        <v>#REF!</v>
      </c>
      <c r="E11" s="42" t="e">
        <f>ROUNDUP('Отдыхай катай| FIT15'!E11*0.87,)+25</f>
        <v>#REF!</v>
      </c>
      <c r="F11" s="42" t="e">
        <f>ROUNDUP('Отдыхай катай| FIT15'!F11*0.87,)+25</f>
        <v>#REF!</v>
      </c>
      <c r="G11" s="42" t="e">
        <f>ROUNDUP('Отдыхай катай| FIT15'!G11*0.87,)+25</f>
        <v>#REF!</v>
      </c>
      <c r="H11" s="42" t="e">
        <f>ROUNDUP('Отдыхай катай| FIT15'!H11*0.87,)+25</f>
        <v>#REF!</v>
      </c>
      <c r="I11" s="42" t="e">
        <f>ROUNDUP('Отдыхай катай| FIT15'!I11*0.87,)+25</f>
        <v>#REF!</v>
      </c>
      <c r="J11" s="42" t="e">
        <f>ROUNDUP('Отдыхай катай| FIT15'!J11*0.87,)+25</f>
        <v>#REF!</v>
      </c>
      <c r="K11" s="42" t="e">
        <f>ROUNDUP('Отдыхай катай| FIT15'!K11*0.87,)+25</f>
        <v>#REF!</v>
      </c>
      <c r="L11" s="42" t="e">
        <f>ROUNDUP('Отдыхай катай| FIT15'!L11*0.87,)+25</f>
        <v>#REF!</v>
      </c>
      <c r="M11" s="42" t="e">
        <f>ROUNDUP('Отдыхай катай| FIT15'!M11*0.87,)+25</f>
        <v>#REF!</v>
      </c>
      <c r="N11" s="42" t="e">
        <f>ROUNDUP('Отдыхай катай| FIT15'!N11*0.87,)+25</f>
        <v>#REF!</v>
      </c>
    </row>
    <row r="12" spans="1:14" s="53" customFormat="1" x14ac:dyDescent="0.2">
      <c r="A12" s="180">
        <v>2</v>
      </c>
      <c r="B12" s="42" t="e">
        <f>ROUNDUP('Отдыхай катай| FIT15'!B12*0.87,)+25</f>
        <v>#REF!</v>
      </c>
      <c r="C12" s="42" t="e">
        <f>ROUNDUP('Отдыхай катай| FIT15'!C12*0.87,)+25</f>
        <v>#REF!</v>
      </c>
      <c r="D12" s="42" t="e">
        <f>ROUNDUP('Отдыхай катай| FIT15'!D12*0.87,)+25</f>
        <v>#REF!</v>
      </c>
      <c r="E12" s="42" t="e">
        <f>ROUNDUP('Отдыхай катай| FIT15'!E12*0.87,)+25</f>
        <v>#REF!</v>
      </c>
      <c r="F12" s="42" t="e">
        <f>ROUNDUP('Отдыхай катай| FIT15'!F12*0.87,)+25</f>
        <v>#REF!</v>
      </c>
      <c r="G12" s="42" t="e">
        <f>ROUNDUP('Отдыхай катай| FIT15'!G12*0.87,)+25</f>
        <v>#REF!</v>
      </c>
      <c r="H12" s="42" t="e">
        <f>ROUNDUP('Отдыхай катай| FIT15'!H12*0.87,)+25</f>
        <v>#REF!</v>
      </c>
      <c r="I12" s="42" t="e">
        <f>ROUNDUP('Отдыхай катай| FIT15'!I12*0.87,)+25</f>
        <v>#REF!</v>
      </c>
      <c r="J12" s="42" t="e">
        <f>ROUNDUP('Отдыхай катай| FIT15'!J12*0.87,)+25</f>
        <v>#REF!</v>
      </c>
      <c r="K12" s="42" t="e">
        <f>ROUNDUP('Отдыхай катай| FIT15'!K12*0.87,)+25</f>
        <v>#REF!</v>
      </c>
      <c r="L12" s="42" t="e">
        <f>ROUNDUP('Отдыхай катай| FIT15'!L12*0.87,)+25</f>
        <v>#REF!</v>
      </c>
      <c r="M12" s="42" t="e">
        <f>ROUNDUP('Отдыхай катай| FIT15'!M12*0.87,)+25</f>
        <v>#REF!</v>
      </c>
      <c r="N12" s="42" t="e">
        <f>ROUNDUP('Отдыхай катай| FIT15'!N12*0.87,)+25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FIT15'!B14*0.87,)+25</f>
        <v>#REF!</v>
      </c>
      <c r="C14" s="42" t="e">
        <f>ROUNDUP('Отдыхай катай| FIT15'!C14*0.87,)+25</f>
        <v>#REF!</v>
      </c>
      <c r="D14" s="42" t="e">
        <f>ROUNDUP('Отдыхай катай| FIT15'!D14*0.87,)+25</f>
        <v>#REF!</v>
      </c>
      <c r="E14" s="42" t="e">
        <f>ROUNDUP('Отдыхай катай| FIT15'!E14*0.87,)+25</f>
        <v>#REF!</v>
      </c>
      <c r="F14" s="42" t="e">
        <f>ROUNDUP('Отдыхай катай| FIT15'!F14*0.87,)+25</f>
        <v>#REF!</v>
      </c>
      <c r="G14" s="42" t="e">
        <f>ROUNDUP('Отдыхай катай| FIT15'!G14*0.87,)+25</f>
        <v>#REF!</v>
      </c>
      <c r="H14" s="42" t="e">
        <f>ROUNDUP('Отдыхай катай| FIT15'!H14*0.87,)+25</f>
        <v>#REF!</v>
      </c>
      <c r="I14" s="42" t="e">
        <f>ROUNDUP('Отдыхай катай| FIT15'!I14*0.87,)+25</f>
        <v>#REF!</v>
      </c>
      <c r="J14" s="42" t="e">
        <f>ROUNDUP('Отдыхай катай| FIT15'!J14*0.87,)+25</f>
        <v>#REF!</v>
      </c>
      <c r="K14" s="42" t="e">
        <f>ROUNDUP('Отдыхай катай| FIT15'!K14*0.87,)+25</f>
        <v>#REF!</v>
      </c>
      <c r="L14" s="42" t="e">
        <f>ROUNDUP('Отдыхай катай| FIT15'!L14*0.87,)+25</f>
        <v>#REF!</v>
      </c>
      <c r="M14" s="42" t="e">
        <f>ROUNDUP('Отдыхай катай| FIT15'!M14*0.87,)+25</f>
        <v>#REF!</v>
      </c>
      <c r="N14" s="42" t="e">
        <f>ROUNDUP('Отдыхай катай| FIT15'!N14*0.87,)+25</f>
        <v>#REF!</v>
      </c>
    </row>
    <row r="15" spans="1:14" s="53" customFormat="1" x14ac:dyDescent="0.2">
      <c r="A15" s="88">
        <f>A9</f>
        <v>2</v>
      </c>
      <c r="B15" s="42" t="e">
        <f>ROUNDUP('Отдыхай катай| FIT15'!B15*0.87,)+25</f>
        <v>#REF!</v>
      </c>
      <c r="C15" s="42" t="e">
        <f>ROUNDUP('Отдыхай катай| FIT15'!C15*0.87,)+25</f>
        <v>#REF!</v>
      </c>
      <c r="D15" s="42" t="e">
        <f>ROUNDUP('Отдыхай катай| FIT15'!D15*0.87,)+25</f>
        <v>#REF!</v>
      </c>
      <c r="E15" s="42" t="e">
        <f>ROUNDUP('Отдыхай катай| FIT15'!E15*0.87,)+25</f>
        <v>#REF!</v>
      </c>
      <c r="F15" s="42" t="e">
        <f>ROUNDUP('Отдыхай катай| FIT15'!F15*0.87,)+25</f>
        <v>#REF!</v>
      </c>
      <c r="G15" s="42" t="e">
        <f>ROUNDUP('Отдыхай катай| FIT15'!G15*0.87,)+25</f>
        <v>#REF!</v>
      </c>
      <c r="H15" s="42" t="e">
        <f>ROUNDUP('Отдыхай катай| FIT15'!H15*0.87,)+25</f>
        <v>#REF!</v>
      </c>
      <c r="I15" s="42" t="e">
        <f>ROUNDUP('Отдыхай катай| FIT15'!I15*0.87,)+25</f>
        <v>#REF!</v>
      </c>
      <c r="J15" s="42" t="e">
        <f>ROUNDUP('Отдыхай катай| FIT15'!J15*0.87,)+25</f>
        <v>#REF!</v>
      </c>
      <c r="K15" s="42" t="e">
        <f>ROUNDUP('Отдыхай катай| FIT15'!K15*0.87,)+25</f>
        <v>#REF!</v>
      </c>
      <c r="L15" s="42" t="e">
        <f>ROUNDUP('Отдыхай катай| FIT15'!L15*0.87,)+25</f>
        <v>#REF!</v>
      </c>
      <c r="M15" s="42" t="e">
        <f>ROUNDUP('Отдыхай катай| FIT15'!M15*0.87,)+25</f>
        <v>#REF!</v>
      </c>
      <c r="N15" s="42" t="e">
        <f>ROUNDUP('Отдыхай катай| FIT15'!N15*0.87,)+25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FIT15'!B17*0.87,)+25</f>
        <v>#REF!</v>
      </c>
      <c r="C17" s="42" t="e">
        <f>ROUNDUP('Отдыхай катай| FIT15'!C17*0.87,)+25</f>
        <v>#REF!</v>
      </c>
      <c r="D17" s="42" t="e">
        <f>ROUNDUP('Отдыхай катай| FIT15'!D17*0.87,)+25</f>
        <v>#REF!</v>
      </c>
      <c r="E17" s="42" t="e">
        <f>ROUNDUP('Отдыхай катай| FIT15'!E17*0.87,)+25</f>
        <v>#REF!</v>
      </c>
      <c r="F17" s="42" t="e">
        <f>ROUNDUP('Отдыхай катай| FIT15'!F17*0.87,)+25</f>
        <v>#REF!</v>
      </c>
      <c r="G17" s="42" t="e">
        <f>ROUNDUP('Отдыхай катай| FIT15'!G17*0.87,)+25</f>
        <v>#REF!</v>
      </c>
      <c r="H17" s="42" t="e">
        <f>ROUNDUP('Отдыхай катай| FIT15'!H17*0.87,)+25</f>
        <v>#REF!</v>
      </c>
      <c r="I17" s="42" t="e">
        <f>ROUNDUP('Отдыхай катай| FIT15'!I17*0.87,)+25</f>
        <v>#REF!</v>
      </c>
      <c r="J17" s="42" t="e">
        <f>ROUNDUP('Отдыхай катай| FIT15'!J17*0.87,)+25</f>
        <v>#REF!</v>
      </c>
      <c r="K17" s="42" t="e">
        <f>ROUNDUP('Отдыхай катай| FIT15'!K17*0.87,)+25</f>
        <v>#REF!</v>
      </c>
      <c r="L17" s="42" t="e">
        <f>ROUNDUP('Отдыхай катай| FIT15'!L17*0.87,)+25</f>
        <v>#REF!</v>
      </c>
      <c r="M17" s="42" t="e">
        <f>ROUNDUP('Отдыхай катай| FIT15'!M17*0.87,)+25</f>
        <v>#REF!</v>
      </c>
      <c r="N17" s="42" t="e">
        <f>ROUNDUP('Отдыхай катай| FIT15'!N17*0.87,)+25</f>
        <v>#REF!</v>
      </c>
    </row>
    <row r="18" spans="1:14" s="53" customFormat="1" x14ac:dyDescent="0.2">
      <c r="A18" s="88">
        <f>A9</f>
        <v>2</v>
      </c>
      <c r="B18" s="42" t="e">
        <f>ROUNDUP('Отдыхай катай| FIT15'!B18*0.87,)+25</f>
        <v>#REF!</v>
      </c>
      <c r="C18" s="42" t="e">
        <f>ROUNDUP('Отдыхай катай| FIT15'!C18*0.87,)+25</f>
        <v>#REF!</v>
      </c>
      <c r="D18" s="42" t="e">
        <f>ROUNDUP('Отдыхай катай| FIT15'!D18*0.87,)+25</f>
        <v>#REF!</v>
      </c>
      <c r="E18" s="42" t="e">
        <f>ROUNDUP('Отдыхай катай| FIT15'!E18*0.87,)+25</f>
        <v>#REF!</v>
      </c>
      <c r="F18" s="42" t="e">
        <f>ROUNDUP('Отдыхай катай| FIT15'!F18*0.87,)+25</f>
        <v>#REF!</v>
      </c>
      <c r="G18" s="42" t="e">
        <f>ROUNDUP('Отдыхай катай| FIT15'!G18*0.87,)+25</f>
        <v>#REF!</v>
      </c>
      <c r="H18" s="42" t="e">
        <f>ROUNDUP('Отдыхай катай| FIT15'!H18*0.87,)+25</f>
        <v>#REF!</v>
      </c>
      <c r="I18" s="42" t="e">
        <f>ROUNDUP('Отдыхай катай| FIT15'!I18*0.87,)+25</f>
        <v>#REF!</v>
      </c>
      <c r="J18" s="42" t="e">
        <f>ROUNDUP('Отдыхай катай| FIT15'!J18*0.87,)+25</f>
        <v>#REF!</v>
      </c>
      <c r="K18" s="42" t="e">
        <f>ROUNDUP('Отдыхай катай| FIT15'!K18*0.87,)+25</f>
        <v>#REF!</v>
      </c>
      <c r="L18" s="42" t="e">
        <f>ROUNDUP('Отдыхай катай| FIT15'!L18*0.87,)+25</f>
        <v>#REF!</v>
      </c>
      <c r="M18" s="42" t="e">
        <f>ROUNDUP('Отдыхай катай| FIT15'!M18*0.87,)+25</f>
        <v>#REF!</v>
      </c>
      <c r="N18" s="42" t="e">
        <f>ROUNDUP('Отдыхай катай| FIT15'!N18*0.87,)+25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FIT15'!B20*0.87,)+25</f>
        <v>#REF!</v>
      </c>
      <c r="C20" s="42" t="e">
        <f>ROUNDUP('Отдыхай катай| FIT15'!C20*0.87,)+25</f>
        <v>#REF!</v>
      </c>
      <c r="D20" s="42" t="e">
        <f>ROUNDUP('Отдыхай катай| FIT15'!D20*0.87,)+25</f>
        <v>#REF!</v>
      </c>
      <c r="E20" s="42" t="e">
        <f>ROUNDUP('Отдыхай катай| FIT15'!E20*0.87,)+25</f>
        <v>#REF!</v>
      </c>
      <c r="F20" s="42" t="e">
        <f>ROUNDUP('Отдыхай катай| FIT15'!F20*0.87,)+25</f>
        <v>#REF!</v>
      </c>
      <c r="G20" s="42" t="e">
        <f>ROUNDUP('Отдыхай катай| FIT15'!G20*0.87,)+25</f>
        <v>#REF!</v>
      </c>
      <c r="H20" s="42" t="e">
        <f>ROUNDUP('Отдыхай катай| FIT15'!H20*0.87,)+25</f>
        <v>#REF!</v>
      </c>
      <c r="I20" s="42" t="e">
        <f>ROUNDUP('Отдыхай катай| FIT15'!I20*0.87,)+25</f>
        <v>#REF!</v>
      </c>
      <c r="J20" s="42" t="e">
        <f>ROUNDUP('Отдыхай катай| FIT15'!J20*0.87,)+25</f>
        <v>#REF!</v>
      </c>
      <c r="K20" s="42" t="e">
        <f>ROUNDUP('Отдыхай катай| FIT15'!K20*0.87,)+25</f>
        <v>#REF!</v>
      </c>
      <c r="L20" s="42" t="e">
        <f>ROUNDUP('Отдыхай катай| FIT15'!L20*0.87,)+25</f>
        <v>#REF!</v>
      </c>
      <c r="M20" s="42" t="e">
        <f>ROUNDUP('Отдыхай катай| FIT15'!M20*0.87,)+25</f>
        <v>#REF!</v>
      </c>
      <c r="N20" s="42" t="e">
        <f>ROUNDUP('Отдыхай катай| FIT15'!N20*0.87,)+25</f>
        <v>#REF!</v>
      </c>
    </row>
    <row r="21" spans="1:14" s="53" customFormat="1" x14ac:dyDescent="0.2">
      <c r="A21" s="88">
        <v>2</v>
      </c>
      <c r="B21" s="42" t="e">
        <f>ROUNDUP('Отдыхай катай| FIT15'!B21*0.87,)+25</f>
        <v>#REF!</v>
      </c>
      <c r="C21" s="42" t="e">
        <f>ROUNDUP('Отдыхай катай| FIT15'!C21*0.87,)+25</f>
        <v>#REF!</v>
      </c>
      <c r="D21" s="42" t="e">
        <f>ROUNDUP('Отдыхай катай| FIT15'!D21*0.87,)+25</f>
        <v>#REF!</v>
      </c>
      <c r="E21" s="42" t="e">
        <f>ROUNDUP('Отдыхай катай| FIT15'!E21*0.87,)+25</f>
        <v>#REF!</v>
      </c>
      <c r="F21" s="42" t="e">
        <f>ROUNDUP('Отдыхай катай| FIT15'!F21*0.87,)+25</f>
        <v>#REF!</v>
      </c>
      <c r="G21" s="42" t="e">
        <f>ROUNDUP('Отдыхай катай| FIT15'!G21*0.87,)+25</f>
        <v>#REF!</v>
      </c>
      <c r="H21" s="42" t="e">
        <f>ROUNDUP('Отдыхай катай| FIT15'!H21*0.87,)+25</f>
        <v>#REF!</v>
      </c>
      <c r="I21" s="42" t="e">
        <f>ROUNDUP('Отдыхай катай| FIT15'!I21*0.87,)+25</f>
        <v>#REF!</v>
      </c>
      <c r="J21" s="42" t="e">
        <f>ROUNDUP('Отдыхай катай| FIT15'!J21*0.87,)+25</f>
        <v>#REF!</v>
      </c>
      <c r="K21" s="42" t="e">
        <f>ROUNDUP('Отдыхай катай| FIT15'!K21*0.87,)+25</f>
        <v>#REF!</v>
      </c>
      <c r="L21" s="42" t="e">
        <f>ROUNDUP('Отдыхай катай| FIT15'!L21*0.87,)+25</f>
        <v>#REF!</v>
      </c>
      <c r="M21" s="42" t="e">
        <f>ROUNDUP('Отдыхай катай| FIT15'!M21*0.87,)+25</f>
        <v>#REF!</v>
      </c>
      <c r="N21" s="42" t="e">
        <f>ROUNDUP('Отдыхай катай| FIT15'!N21*0.87,)+25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FIT15'!B23*0.87,)+25</f>
        <v>#REF!</v>
      </c>
      <c r="C23" s="42" t="e">
        <f>ROUNDUP('Отдыхай катай| FIT15'!C23*0.87,)+25</f>
        <v>#REF!</v>
      </c>
      <c r="D23" s="42" t="e">
        <f>ROUNDUP('Отдыхай катай| FIT15'!D23*0.87,)+25</f>
        <v>#REF!</v>
      </c>
      <c r="E23" s="42" t="e">
        <f>ROUNDUP('Отдыхай катай| FIT15'!E23*0.87,)+25</f>
        <v>#REF!</v>
      </c>
      <c r="F23" s="42" t="e">
        <f>ROUNDUP('Отдыхай катай| FIT15'!F23*0.87,)+25</f>
        <v>#REF!</v>
      </c>
      <c r="G23" s="42" t="e">
        <f>ROUNDUP('Отдыхай катай| FIT15'!G23*0.87,)+25</f>
        <v>#REF!</v>
      </c>
      <c r="H23" s="42" t="e">
        <f>ROUNDUP('Отдыхай катай| FIT15'!H23*0.87,)+25</f>
        <v>#REF!</v>
      </c>
      <c r="I23" s="42" t="e">
        <f>ROUNDUP('Отдыхай катай| FIT15'!I23*0.87,)+25</f>
        <v>#REF!</v>
      </c>
      <c r="J23" s="42" t="e">
        <f>ROUNDUP('Отдыхай катай| FIT15'!J23*0.87,)+25</f>
        <v>#REF!</v>
      </c>
      <c r="K23" s="42" t="e">
        <f>ROUNDUP('Отдыхай катай| FIT15'!K23*0.87,)+25</f>
        <v>#REF!</v>
      </c>
      <c r="L23" s="42" t="e">
        <f>ROUNDUP('Отдыхай катай| FIT15'!L23*0.87,)+25</f>
        <v>#REF!</v>
      </c>
      <c r="M23" s="42" t="e">
        <f>ROUNDUP('Отдыхай катай| FIT15'!M23*0.87,)+25</f>
        <v>#REF!</v>
      </c>
      <c r="N23" s="42" t="e">
        <f>ROUNDUP('Отдыхай катай| FIT15'!N23*0.87,)+25</f>
        <v>#REF!</v>
      </c>
    </row>
    <row r="24" spans="1:14" s="53" customFormat="1" ht="12.75" thickBot="1" x14ac:dyDescent="0.25">
      <c r="A24" s="116"/>
    </row>
    <row r="25" spans="1:14" ht="12.75" thickBot="1" x14ac:dyDescent="0.25">
      <c r="A25" s="163" t="s">
        <v>182</v>
      </c>
    </row>
    <row r="26" spans="1:14" ht="36" x14ac:dyDescent="0.2">
      <c r="A26" s="187" t="s">
        <v>255</v>
      </c>
    </row>
    <row r="27" spans="1:14" ht="13.35" customHeight="1" x14ac:dyDescent="0.2">
      <c r="A27" s="188"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256</v>
      </c>
    </row>
    <row r="34" spans="1:1" ht="12.75" thickBot="1" x14ac:dyDescent="0.25">
      <c r="A34" s="181" t="s">
        <v>71</v>
      </c>
    </row>
    <row r="35" spans="1:1" x14ac:dyDescent="0.2">
      <c r="A35" s="201" t="s">
        <v>265</v>
      </c>
    </row>
    <row r="36" spans="1:1" ht="48.75" thickBot="1" x14ac:dyDescent="0.25">
      <c r="A36" s="202" t="s">
        <v>266</v>
      </c>
    </row>
    <row r="37" spans="1:1" ht="12" customHeight="1" x14ac:dyDescent="0.2">
      <c r="A37" s="216" t="s">
        <v>263</v>
      </c>
    </row>
    <row r="38" spans="1:1" ht="132.6" customHeight="1" thickBot="1" x14ac:dyDescent="0.25">
      <c r="A38" s="217"/>
    </row>
    <row r="39" spans="1:1" ht="22.15" customHeight="1" thickBot="1" x14ac:dyDescent="0.25">
      <c r="A39" s="182" t="s">
        <v>259</v>
      </c>
    </row>
    <row r="40" spans="1:1" ht="24" x14ac:dyDescent="0.2">
      <c r="A40" s="200" t="s">
        <v>257</v>
      </c>
    </row>
    <row r="41" spans="1:1" ht="24" x14ac:dyDescent="0.2">
      <c r="A41" s="200" t="s">
        <v>258</v>
      </c>
    </row>
    <row r="42" spans="1:1" ht="24.75" thickBot="1" x14ac:dyDescent="0.25">
      <c r="A42" s="199" t="s">
        <v>264</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15" t="s">
        <v>82</v>
      </c>
    </row>
    <row r="2" spans="1:14" s="51" customFormat="1" x14ac:dyDescent="0.2">
      <c r="A2" s="215"/>
    </row>
    <row r="3" spans="1:14" s="51" customFormat="1" x14ac:dyDescent="0.2">
      <c r="A3" s="160" t="s">
        <v>114</v>
      </c>
    </row>
    <row r="4" spans="1:14" s="53" customFormat="1" x14ac:dyDescent="0.2">
      <c r="A4" s="122" t="s">
        <v>100</v>
      </c>
    </row>
    <row r="5" spans="1:14" s="53" customFormat="1" x14ac:dyDescent="0.2">
      <c r="A5" s="98" t="s">
        <v>64</v>
      </c>
      <c r="B5" s="189" t="e">
        <f>'Отдыхай катай| FIT15'!B5</f>
        <v>#REF!</v>
      </c>
      <c r="C5" s="189" t="e">
        <f>'Отдыхай катай| FIT15'!C5</f>
        <v>#REF!</v>
      </c>
      <c r="D5" s="189" t="e">
        <f>'Отдыхай катай| FIT15'!D5</f>
        <v>#REF!</v>
      </c>
      <c r="E5" s="189" t="e">
        <f>'Отдыхай катай| FIT15'!E5</f>
        <v>#REF!</v>
      </c>
      <c r="F5" s="189" t="e">
        <f>'Отдыхай катай| FIT15'!F5</f>
        <v>#REF!</v>
      </c>
      <c r="G5" s="189" t="e">
        <f>'Отдыхай катай| FIT15'!G5</f>
        <v>#REF!</v>
      </c>
      <c r="H5" s="189" t="e">
        <f>'Отдыхай катай| FIT15'!H5</f>
        <v>#REF!</v>
      </c>
      <c r="I5" s="189" t="e">
        <f>'Отдыхай катай| FIT15'!I5</f>
        <v>#REF!</v>
      </c>
      <c r="J5" s="189" t="e">
        <f>'Отдыхай катай| FIT15'!J5</f>
        <v>#REF!</v>
      </c>
      <c r="K5" s="189" t="e">
        <f>'Отдыхай катай| FIT15'!K5</f>
        <v>#REF!</v>
      </c>
      <c r="L5" s="189" t="e">
        <f>'Отдыхай катай| FIT15'!L5</f>
        <v>#REF!</v>
      </c>
      <c r="M5" s="189" t="e">
        <f>'Отдыхай катай| FIT15'!M5</f>
        <v>#REF!</v>
      </c>
      <c r="N5" s="189" t="e">
        <f>'Отдыхай катай| FIT15'!N5</f>
        <v>#REF!</v>
      </c>
    </row>
    <row r="6" spans="1:14" s="53" customFormat="1" x14ac:dyDescent="0.2">
      <c r="A6" s="98"/>
      <c r="B6" s="189" t="e">
        <f>'Отдыхай катай| FIT15'!B6</f>
        <v>#REF!</v>
      </c>
      <c r="C6" s="189" t="e">
        <f>'Отдыхай катай| FIT15'!C6</f>
        <v>#REF!</v>
      </c>
      <c r="D6" s="189" t="e">
        <f>'Отдыхай катай| FIT15'!D6</f>
        <v>#REF!</v>
      </c>
      <c r="E6" s="189" t="e">
        <f>'Отдыхай катай| FIT15'!E6</f>
        <v>#REF!</v>
      </c>
      <c r="F6" s="189" t="e">
        <f>'Отдыхай катай| FIT15'!F6</f>
        <v>#REF!</v>
      </c>
      <c r="G6" s="189" t="e">
        <f>'Отдыхай катай| FIT15'!G6</f>
        <v>#REF!</v>
      </c>
      <c r="H6" s="189" t="e">
        <f>'Отдыхай катай| FIT15'!H6</f>
        <v>#REF!</v>
      </c>
      <c r="I6" s="189" t="e">
        <f>'Отдыхай катай| FIT15'!I6</f>
        <v>#REF!</v>
      </c>
      <c r="J6" s="189" t="e">
        <f>'Отдыхай катай| FIT15'!J6</f>
        <v>#REF!</v>
      </c>
      <c r="K6" s="189" t="e">
        <f>'Отдыхай катай| FIT15'!K6</f>
        <v>#REF!</v>
      </c>
      <c r="L6" s="189" t="e">
        <f>'Отдыхай катай| FIT15'!L6</f>
        <v>#REF!</v>
      </c>
      <c r="M6" s="189" t="e">
        <f>'Отдыхай катай| FIT15'!M6</f>
        <v>#REF!</v>
      </c>
      <c r="N6" s="189"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FIT15'!B8*0.85,)+35</f>
        <v>#REF!</v>
      </c>
      <c r="C8" s="42" t="e">
        <f>ROUNDUP('Отдыхай катай| FIT15'!C8*0.85,)+35</f>
        <v>#REF!</v>
      </c>
      <c r="D8" s="42" t="e">
        <f>ROUNDUP('Отдыхай катай| FIT15'!D8*0.85,)+35</f>
        <v>#REF!</v>
      </c>
      <c r="E8" s="42" t="e">
        <f>ROUNDUP('Отдыхай катай| FIT15'!E8*0.85,)+35</f>
        <v>#REF!</v>
      </c>
      <c r="F8" s="42" t="e">
        <f>ROUNDUP('Отдыхай катай| FIT15'!F8*0.85,)+35</f>
        <v>#REF!</v>
      </c>
      <c r="G8" s="42" t="e">
        <f>ROUNDUP('Отдыхай катай| FIT15'!G8*0.85,)+35</f>
        <v>#REF!</v>
      </c>
      <c r="H8" s="42" t="e">
        <f>ROUNDUP('Отдыхай катай| FIT15'!H8*0.85,)+35</f>
        <v>#REF!</v>
      </c>
      <c r="I8" s="42" t="e">
        <f>ROUNDUP('Отдыхай катай| FIT15'!I8*0.85,)+35</f>
        <v>#REF!</v>
      </c>
      <c r="J8" s="42" t="e">
        <f>ROUNDUP('Отдыхай катай| FIT15'!J8*0.85,)+35</f>
        <v>#REF!</v>
      </c>
      <c r="K8" s="42" t="e">
        <f>ROUNDUP('Отдыхай катай| FIT15'!K8*0.85,)+35</f>
        <v>#REF!</v>
      </c>
      <c r="L8" s="42" t="e">
        <f>ROUNDUP('Отдыхай катай| FIT15'!L8*0.85,)+35</f>
        <v>#REF!</v>
      </c>
      <c r="M8" s="42" t="e">
        <f>ROUNDUP('Отдыхай катай| FIT15'!M8*0.85,)</f>
        <v>#REF!</v>
      </c>
      <c r="N8" s="42" t="e">
        <f>ROUNDUP('Отдыхай катай| FIT15'!N8*0.85,)</f>
        <v>#REF!</v>
      </c>
    </row>
    <row r="9" spans="1:14" s="53" customFormat="1" x14ac:dyDescent="0.2">
      <c r="A9" s="88">
        <v>2</v>
      </c>
      <c r="B9" s="42" t="e">
        <f>ROUNDUP('Отдыхай катай| FIT15'!B9*0.85,)+35</f>
        <v>#REF!</v>
      </c>
      <c r="C9" s="42" t="e">
        <f>ROUNDUP('Отдыхай катай| FIT15'!C9*0.85,)+35</f>
        <v>#REF!</v>
      </c>
      <c r="D9" s="42" t="e">
        <f>ROUNDUP('Отдыхай катай| FIT15'!D9*0.85,)+35</f>
        <v>#REF!</v>
      </c>
      <c r="E9" s="42" t="e">
        <f>ROUNDUP('Отдыхай катай| FIT15'!E9*0.85,)+35</f>
        <v>#REF!</v>
      </c>
      <c r="F9" s="42" t="e">
        <f>ROUNDUP('Отдыхай катай| FIT15'!F9*0.85,)+35</f>
        <v>#REF!</v>
      </c>
      <c r="G9" s="42" t="e">
        <f>ROUNDUP('Отдыхай катай| FIT15'!G9*0.85,)+35</f>
        <v>#REF!</v>
      </c>
      <c r="H9" s="42" t="e">
        <f>ROUNDUP('Отдыхай катай| FIT15'!H9*0.85,)+35</f>
        <v>#REF!</v>
      </c>
      <c r="I9" s="42" t="e">
        <f>ROUNDUP('Отдыхай катай| FIT15'!I9*0.85,)+35</f>
        <v>#REF!</v>
      </c>
      <c r="J9" s="42" t="e">
        <f>ROUNDUP('Отдыхай катай| FIT15'!J9*0.85,)+35</f>
        <v>#REF!</v>
      </c>
      <c r="K9" s="42" t="e">
        <f>ROUNDUP('Отдыхай катай| FIT15'!K9*0.85,)+35</f>
        <v>#REF!</v>
      </c>
      <c r="L9" s="42" t="e">
        <f>ROUNDUP('Отдыхай катай| FIT15'!L9*0.85,)+35</f>
        <v>#REF!</v>
      </c>
      <c r="M9" s="42" t="e">
        <f>ROUNDUP('Отдыхай катай| FIT15'!M9*0.85,)</f>
        <v>#REF!</v>
      </c>
      <c r="N9" s="42" t="e">
        <f>ROUNDUP('Отдыхай катай| FIT15'!N9*0.85,)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FIT15'!B11*0.85,)+35</f>
        <v>#REF!</v>
      </c>
      <c r="C11" s="42" t="e">
        <f>ROUNDUP('Отдыхай катай| FIT15'!C11*0.85,)+35</f>
        <v>#REF!</v>
      </c>
      <c r="D11" s="42" t="e">
        <f>ROUNDUP('Отдыхай катай| FIT15'!D11*0.85,)+35</f>
        <v>#REF!</v>
      </c>
      <c r="E11" s="42" t="e">
        <f>ROUNDUP('Отдыхай катай| FIT15'!E11*0.85,)+35</f>
        <v>#REF!</v>
      </c>
      <c r="F11" s="42" t="e">
        <f>ROUNDUP('Отдыхай катай| FIT15'!F11*0.85,)+35</f>
        <v>#REF!</v>
      </c>
      <c r="G11" s="42" t="e">
        <f>ROUNDUP('Отдыхай катай| FIT15'!G11*0.85,)+35</f>
        <v>#REF!</v>
      </c>
      <c r="H11" s="42" t="e">
        <f>ROUNDUP('Отдыхай катай| FIT15'!H11*0.85,)+35</f>
        <v>#REF!</v>
      </c>
      <c r="I11" s="42" t="e">
        <f>ROUNDUP('Отдыхай катай| FIT15'!I11*0.85,)+35</f>
        <v>#REF!</v>
      </c>
      <c r="J11" s="42" t="e">
        <f>ROUNDUP('Отдыхай катай| FIT15'!J11*0.85,)+35</f>
        <v>#REF!</v>
      </c>
      <c r="K11" s="42" t="e">
        <f>ROUNDUP('Отдыхай катай| FIT15'!K11*0.85,)+35</f>
        <v>#REF!</v>
      </c>
      <c r="L11" s="42" t="e">
        <f>ROUNDUP('Отдыхай катай| FIT15'!L11*0.85,)+35</f>
        <v>#REF!</v>
      </c>
      <c r="M11" s="42" t="e">
        <f>ROUNDUP('Отдыхай катай| FIT15'!M11*0.85,)</f>
        <v>#REF!</v>
      </c>
      <c r="N11" s="42" t="e">
        <f>ROUNDUP('Отдыхай катай| FIT15'!N11*0.85,)</f>
        <v>#REF!</v>
      </c>
    </row>
    <row r="12" spans="1:14" s="53" customFormat="1" x14ac:dyDescent="0.2">
      <c r="A12" s="180">
        <v>2</v>
      </c>
      <c r="B12" s="42" t="e">
        <f>ROUNDUP('Отдыхай катай| FIT15'!B12*0.85,)+35</f>
        <v>#REF!</v>
      </c>
      <c r="C12" s="42" t="e">
        <f>ROUNDUP('Отдыхай катай| FIT15'!C12*0.85,)+35</f>
        <v>#REF!</v>
      </c>
      <c r="D12" s="42" t="e">
        <f>ROUNDUP('Отдыхай катай| FIT15'!D12*0.85,)+35</f>
        <v>#REF!</v>
      </c>
      <c r="E12" s="42" t="e">
        <f>ROUNDUP('Отдыхай катай| FIT15'!E12*0.85,)+35</f>
        <v>#REF!</v>
      </c>
      <c r="F12" s="42" t="e">
        <f>ROUNDUP('Отдыхай катай| FIT15'!F12*0.85,)+35</f>
        <v>#REF!</v>
      </c>
      <c r="G12" s="42" t="e">
        <f>ROUNDUP('Отдыхай катай| FIT15'!G12*0.85,)+35</f>
        <v>#REF!</v>
      </c>
      <c r="H12" s="42" t="e">
        <f>ROUNDUP('Отдыхай катай| FIT15'!H12*0.85,)+35</f>
        <v>#REF!</v>
      </c>
      <c r="I12" s="42" t="e">
        <f>ROUNDUP('Отдыхай катай| FIT15'!I12*0.85,)+35</f>
        <v>#REF!</v>
      </c>
      <c r="J12" s="42" t="e">
        <f>ROUNDUP('Отдыхай катай| FIT15'!J12*0.85,)+35</f>
        <v>#REF!</v>
      </c>
      <c r="K12" s="42" t="e">
        <f>ROUNDUP('Отдыхай катай| FIT15'!K12*0.85,)+35</f>
        <v>#REF!</v>
      </c>
      <c r="L12" s="42" t="e">
        <f>ROUNDUP('Отдыхай катай| FIT15'!L12*0.85,)+35</f>
        <v>#REF!</v>
      </c>
      <c r="M12" s="42" t="e">
        <f>ROUNDUP('Отдыхай катай| FIT15'!M12*0.85,)</f>
        <v>#REF!</v>
      </c>
      <c r="N12" s="42" t="e">
        <f>ROUNDUP('Отдыхай катай| FIT15'!N12*0.85,)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FIT15'!B14*0.85,)+35</f>
        <v>#REF!</v>
      </c>
      <c r="C14" s="42" t="e">
        <f>ROUNDUP('Отдыхай катай| FIT15'!C14*0.85,)+35</f>
        <v>#REF!</v>
      </c>
      <c r="D14" s="42" t="e">
        <f>ROUNDUP('Отдыхай катай| FIT15'!D14*0.85,)+35</f>
        <v>#REF!</v>
      </c>
      <c r="E14" s="42" t="e">
        <f>ROUNDUP('Отдыхай катай| FIT15'!E14*0.85,)+35</f>
        <v>#REF!</v>
      </c>
      <c r="F14" s="42" t="e">
        <f>ROUNDUP('Отдыхай катай| FIT15'!F14*0.85,)+35</f>
        <v>#REF!</v>
      </c>
      <c r="G14" s="42" t="e">
        <f>ROUNDUP('Отдыхай катай| FIT15'!G14*0.85,)+35</f>
        <v>#REF!</v>
      </c>
      <c r="H14" s="42" t="e">
        <f>ROUNDUP('Отдыхай катай| FIT15'!H14*0.85,)+35</f>
        <v>#REF!</v>
      </c>
      <c r="I14" s="42" t="e">
        <f>ROUNDUP('Отдыхай катай| FIT15'!I14*0.85,)+35</f>
        <v>#REF!</v>
      </c>
      <c r="J14" s="42" t="e">
        <f>ROUNDUP('Отдыхай катай| FIT15'!J14*0.85,)+35</f>
        <v>#REF!</v>
      </c>
      <c r="K14" s="42" t="e">
        <f>ROUNDUP('Отдыхай катай| FIT15'!K14*0.85,)+35</f>
        <v>#REF!</v>
      </c>
      <c r="L14" s="42" t="e">
        <f>ROUNDUP('Отдыхай катай| FIT15'!L14*0.85,)+35</f>
        <v>#REF!</v>
      </c>
      <c r="M14" s="42" t="e">
        <f>ROUNDUP('Отдыхай катай| FIT15'!M14*0.85,)</f>
        <v>#REF!</v>
      </c>
      <c r="N14" s="42" t="e">
        <f>ROUNDUP('Отдыхай катай| FIT15'!N14*0.85,)</f>
        <v>#REF!</v>
      </c>
    </row>
    <row r="15" spans="1:14" s="53" customFormat="1" x14ac:dyDescent="0.2">
      <c r="A15" s="88">
        <f>A9</f>
        <v>2</v>
      </c>
      <c r="B15" s="42" t="e">
        <f>ROUNDUP('Отдыхай катай| FIT15'!B15*0.85,)+35</f>
        <v>#REF!</v>
      </c>
      <c r="C15" s="42" t="e">
        <f>ROUNDUP('Отдыхай катай| FIT15'!C15*0.85,)+35</f>
        <v>#REF!</v>
      </c>
      <c r="D15" s="42" t="e">
        <f>ROUNDUP('Отдыхай катай| FIT15'!D15*0.85,)+35</f>
        <v>#REF!</v>
      </c>
      <c r="E15" s="42" t="e">
        <f>ROUNDUP('Отдыхай катай| FIT15'!E15*0.85,)+35</f>
        <v>#REF!</v>
      </c>
      <c r="F15" s="42" t="e">
        <f>ROUNDUP('Отдыхай катай| FIT15'!F15*0.85,)+35</f>
        <v>#REF!</v>
      </c>
      <c r="G15" s="42" t="e">
        <f>ROUNDUP('Отдыхай катай| FIT15'!G15*0.85,)+35</f>
        <v>#REF!</v>
      </c>
      <c r="H15" s="42" t="e">
        <f>ROUNDUP('Отдыхай катай| FIT15'!H15*0.85,)+35</f>
        <v>#REF!</v>
      </c>
      <c r="I15" s="42" t="e">
        <f>ROUNDUP('Отдыхай катай| FIT15'!I15*0.85,)+35</f>
        <v>#REF!</v>
      </c>
      <c r="J15" s="42" t="e">
        <f>ROUNDUP('Отдыхай катай| FIT15'!J15*0.85,)+35</f>
        <v>#REF!</v>
      </c>
      <c r="K15" s="42" t="e">
        <f>ROUNDUP('Отдыхай катай| FIT15'!K15*0.85,)+35</f>
        <v>#REF!</v>
      </c>
      <c r="L15" s="42" t="e">
        <f>ROUNDUP('Отдыхай катай| FIT15'!L15*0.85,)+35</f>
        <v>#REF!</v>
      </c>
      <c r="M15" s="42" t="e">
        <f>ROUNDUP('Отдыхай катай| FIT15'!M15*0.85,)</f>
        <v>#REF!</v>
      </c>
      <c r="N15" s="42" t="e">
        <f>ROUNDUP('Отдыхай катай| FIT15'!N15*0.85,)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FIT15'!B17*0.85,)+35</f>
        <v>#REF!</v>
      </c>
      <c r="C17" s="42" t="e">
        <f>ROUNDUP('Отдыхай катай| FIT15'!C17*0.85,)+35</f>
        <v>#REF!</v>
      </c>
      <c r="D17" s="42" t="e">
        <f>ROUNDUP('Отдыхай катай| FIT15'!D17*0.85,)+35</f>
        <v>#REF!</v>
      </c>
      <c r="E17" s="42" t="e">
        <f>ROUNDUP('Отдыхай катай| FIT15'!E17*0.85,)+35</f>
        <v>#REF!</v>
      </c>
      <c r="F17" s="42" t="e">
        <f>ROUNDUP('Отдыхай катай| FIT15'!F17*0.85,)+35</f>
        <v>#REF!</v>
      </c>
      <c r="G17" s="42" t="e">
        <f>ROUNDUP('Отдыхай катай| FIT15'!G17*0.85,)+35</f>
        <v>#REF!</v>
      </c>
      <c r="H17" s="42" t="e">
        <f>ROUNDUP('Отдыхай катай| FIT15'!H17*0.85,)+35</f>
        <v>#REF!</v>
      </c>
      <c r="I17" s="42" t="e">
        <f>ROUNDUP('Отдыхай катай| FIT15'!I17*0.85,)+35</f>
        <v>#REF!</v>
      </c>
      <c r="J17" s="42" t="e">
        <f>ROUNDUP('Отдыхай катай| FIT15'!J17*0.85,)+35</f>
        <v>#REF!</v>
      </c>
      <c r="K17" s="42" t="e">
        <f>ROUNDUP('Отдыхай катай| FIT15'!K17*0.85,)+35</f>
        <v>#REF!</v>
      </c>
      <c r="L17" s="42" t="e">
        <f>ROUNDUP('Отдыхай катай| FIT15'!L17*0.85,)+35</f>
        <v>#REF!</v>
      </c>
      <c r="M17" s="42" t="e">
        <f>ROUNDUP('Отдыхай катай| FIT15'!M17*0.85,)</f>
        <v>#REF!</v>
      </c>
      <c r="N17" s="42" t="e">
        <f>ROUNDUP('Отдыхай катай| FIT15'!N17*0.85,)</f>
        <v>#REF!</v>
      </c>
    </row>
    <row r="18" spans="1:14" s="53" customFormat="1" x14ac:dyDescent="0.2">
      <c r="A18" s="88">
        <f>A9</f>
        <v>2</v>
      </c>
      <c r="B18" s="42" t="e">
        <f>ROUNDUP('Отдыхай катай| FIT15'!B18*0.85,)+35</f>
        <v>#REF!</v>
      </c>
      <c r="C18" s="42" t="e">
        <f>ROUNDUP('Отдыхай катай| FIT15'!C18*0.85,)+35</f>
        <v>#REF!</v>
      </c>
      <c r="D18" s="42" t="e">
        <f>ROUNDUP('Отдыхай катай| FIT15'!D18*0.85,)+35</f>
        <v>#REF!</v>
      </c>
      <c r="E18" s="42" t="e">
        <f>ROUNDUP('Отдыхай катай| FIT15'!E18*0.85,)+35</f>
        <v>#REF!</v>
      </c>
      <c r="F18" s="42" t="e">
        <f>ROUNDUP('Отдыхай катай| FIT15'!F18*0.85,)+35</f>
        <v>#REF!</v>
      </c>
      <c r="G18" s="42" t="e">
        <f>ROUNDUP('Отдыхай катай| FIT15'!G18*0.85,)+35</f>
        <v>#REF!</v>
      </c>
      <c r="H18" s="42" t="e">
        <f>ROUNDUP('Отдыхай катай| FIT15'!H18*0.85,)+35</f>
        <v>#REF!</v>
      </c>
      <c r="I18" s="42" t="e">
        <f>ROUNDUP('Отдыхай катай| FIT15'!I18*0.85,)+35</f>
        <v>#REF!</v>
      </c>
      <c r="J18" s="42" t="e">
        <f>ROUNDUP('Отдыхай катай| FIT15'!J18*0.85,)+35</f>
        <v>#REF!</v>
      </c>
      <c r="K18" s="42" t="e">
        <f>ROUNDUP('Отдыхай катай| FIT15'!K18*0.85,)+35</f>
        <v>#REF!</v>
      </c>
      <c r="L18" s="42" t="e">
        <f>ROUNDUP('Отдыхай катай| FIT15'!L18*0.85,)+35</f>
        <v>#REF!</v>
      </c>
      <c r="M18" s="42" t="e">
        <f>ROUNDUP('Отдыхай катай| FIT15'!M18*0.85,)</f>
        <v>#REF!</v>
      </c>
      <c r="N18" s="42" t="e">
        <f>ROUNDUP('Отдыхай катай| FIT15'!N18*0.85,)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FIT15'!B20*0.85,)+35</f>
        <v>#REF!</v>
      </c>
      <c r="C20" s="42" t="e">
        <f>ROUNDUP('Отдыхай катай| FIT15'!C20*0.85,)+35</f>
        <v>#REF!</v>
      </c>
      <c r="D20" s="42" t="e">
        <f>ROUNDUP('Отдыхай катай| FIT15'!D20*0.85,)+35</f>
        <v>#REF!</v>
      </c>
      <c r="E20" s="42" t="e">
        <f>ROUNDUP('Отдыхай катай| FIT15'!E20*0.85,)+35</f>
        <v>#REF!</v>
      </c>
      <c r="F20" s="42" t="e">
        <f>ROUNDUP('Отдыхай катай| FIT15'!F20*0.85,)+35</f>
        <v>#REF!</v>
      </c>
      <c r="G20" s="42" t="e">
        <f>ROUNDUP('Отдыхай катай| FIT15'!G20*0.85,)+35</f>
        <v>#REF!</v>
      </c>
      <c r="H20" s="42" t="e">
        <f>ROUNDUP('Отдыхай катай| FIT15'!H20*0.85,)+35</f>
        <v>#REF!</v>
      </c>
      <c r="I20" s="42" t="e">
        <f>ROUNDUP('Отдыхай катай| FIT15'!I20*0.85,)+35</f>
        <v>#REF!</v>
      </c>
      <c r="J20" s="42" t="e">
        <f>ROUNDUP('Отдыхай катай| FIT15'!J20*0.85,)+35</f>
        <v>#REF!</v>
      </c>
      <c r="K20" s="42" t="e">
        <f>ROUNDUP('Отдыхай катай| FIT15'!K20*0.85,)+35</f>
        <v>#REF!</v>
      </c>
      <c r="L20" s="42" t="e">
        <f>ROUNDUP('Отдыхай катай| FIT15'!L20*0.85,)+35</f>
        <v>#REF!</v>
      </c>
      <c r="M20" s="42" t="e">
        <f>ROUNDUP('Отдыхай катай| FIT15'!M20*0.85,)</f>
        <v>#REF!</v>
      </c>
      <c r="N20" s="42" t="e">
        <f>ROUNDUP('Отдыхай катай| FIT15'!N20*0.85,)</f>
        <v>#REF!</v>
      </c>
    </row>
    <row r="21" spans="1:14" s="53" customFormat="1" x14ac:dyDescent="0.2">
      <c r="A21" s="88">
        <v>2</v>
      </c>
      <c r="B21" s="42" t="e">
        <f>ROUNDUP('Отдыхай катай| FIT15'!B21*0.85,)+35</f>
        <v>#REF!</v>
      </c>
      <c r="C21" s="42" t="e">
        <f>ROUNDUP('Отдыхай катай| FIT15'!C21*0.85,)+35</f>
        <v>#REF!</v>
      </c>
      <c r="D21" s="42" t="e">
        <f>ROUNDUP('Отдыхай катай| FIT15'!D21*0.85,)+35</f>
        <v>#REF!</v>
      </c>
      <c r="E21" s="42" t="e">
        <f>ROUNDUP('Отдыхай катай| FIT15'!E21*0.85,)+35</f>
        <v>#REF!</v>
      </c>
      <c r="F21" s="42" t="e">
        <f>ROUNDUP('Отдыхай катай| FIT15'!F21*0.85,)+35</f>
        <v>#REF!</v>
      </c>
      <c r="G21" s="42" t="e">
        <f>ROUNDUP('Отдыхай катай| FIT15'!G21*0.85,)+35</f>
        <v>#REF!</v>
      </c>
      <c r="H21" s="42" t="e">
        <f>ROUNDUP('Отдыхай катай| FIT15'!H21*0.85,)+35</f>
        <v>#REF!</v>
      </c>
      <c r="I21" s="42" t="e">
        <f>ROUNDUP('Отдыхай катай| FIT15'!I21*0.85,)+35</f>
        <v>#REF!</v>
      </c>
      <c r="J21" s="42" t="e">
        <f>ROUNDUP('Отдыхай катай| FIT15'!J21*0.85,)+35</f>
        <v>#REF!</v>
      </c>
      <c r="K21" s="42" t="e">
        <f>ROUNDUP('Отдыхай катай| FIT15'!K21*0.85,)+35</f>
        <v>#REF!</v>
      </c>
      <c r="L21" s="42" t="e">
        <f>ROUNDUP('Отдыхай катай| FIT15'!L21*0.85,)+35</f>
        <v>#REF!</v>
      </c>
      <c r="M21" s="42" t="e">
        <f>ROUNDUP('Отдыхай катай| FIT15'!M21*0.85,)</f>
        <v>#REF!</v>
      </c>
      <c r="N21" s="42" t="e">
        <f>ROUNDUP('Отдыхай катай| FIT15'!N21*0.85,)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FIT15'!B23*0.85,)+35</f>
        <v>#REF!</v>
      </c>
      <c r="C23" s="42" t="e">
        <f>ROUNDUP('Отдыхай катай| FIT15'!C23*0.85,)+35</f>
        <v>#REF!</v>
      </c>
      <c r="D23" s="42" t="e">
        <f>ROUNDUP('Отдыхай катай| FIT15'!D23*0.85,)+35</f>
        <v>#REF!</v>
      </c>
      <c r="E23" s="42" t="e">
        <f>ROUNDUP('Отдыхай катай| FIT15'!E23*0.85,)+35</f>
        <v>#REF!</v>
      </c>
      <c r="F23" s="42" t="e">
        <f>ROUNDUP('Отдыхай катай| FIT15'!F23*0.85,)+35</f>
        <v>#REF!</v>
      </c>
      <c r="G23" s="42" t="e">
        <f>ROUNDUP('Отдыхай катай| FIT15'!G23*0.85,)+35</f>
        <v>#REF!</v>
      </c>
      <c r="H23" s="42" t="e">
        <f>ROUNDUP('Отдыхай катай| FIT15'!H23*0.85,)+35</f>
        <v>#REF!</v>
      </c>
      <c r="I23" s="42" t="e">
        <f>ROUNDUP('Отдыхай катай| FIT15'!I23*0.85,)+35</f>
        <v>#REF!</v>
      </c>
      <c r="J23" s="42" t="e">
        <f>ROUNDUP('Отдыхай катай| FIT15'!J23*0.85,)+35</f>
        <v>#REF!</v>
      </c>
      <c r="K23" s="42" t="e">
        <f>ROUNDUP('Отдыхай катай| FIT15'!K23*0.85,)+35</f>
        <v>#REF!</v>
      </c>
      <c r="L23" s="42" t="e">
        <f>ROUNDUP('Отдыхай катай| FIT15'!L23*0.85,)+35</f>
        <v>#REF!</v>
      </c>
      <c r="M23" s="42" t="e">
        <f>ROUNDUP('Отдыхай катай| FIT15'!M23*0.85,)</f>
        <v>#REF!</v>
      </c>
      <c r="N23" s="42" t="e">
        <f>ROUNDUP('Отдыхай катай| FIT15'!N23*0.85,)</f>
        <v>#REF!</v>
      </c>
    </row>
    <row r="24" spans="1:14" s="53" customFormat="1" ht="12.75" thickBot="1" x14ac:dyDescent="0.25">
      <c r="A24" s="116"/>
    </row>
    <row r="25" spans="1:14" ht="12.75" thickBot="1" x14ac:dyDescent="0.25">
      <c r="A25" s="163" t="s">
        <v>182</v>
      </c>
    </row>
    <row r="26" spans="1:14" ht="37.15" customHeight="1" x14ac:dyDescent="0.2">
      <c r="A26" s="187" t="s">
        <v>255</v>
      </c>
    </row>
    <row r="27" spans="1:14" ht="13.35" customHeight="1" x14ac:dyDescent="0.2">
      <c r="A27" s="188"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256</v>
      </c>
    </row>
    <row r="34" spans="1:1" ht="12.75" thickBot="1" x14ac:dyDescent="0.25">
      <c r="A34" s="181" t="s">
        <v>71</v>
      </c>
    </row>
    <row r="35" spans="1:1" x14ac:dyDescent="0.2">
      <c r="A35" s="201" t="s">
        <v>265</v>
      </c>
    </row>
    <row r="36" spans="1:1" ht="48.75" thickBot="1" x14ac:dyDescent="0.25">
      <c r="A36" s="202" t="s">
        <v>266</v>
      </c>
    </row>
    <row r="37" spans="1:1" ht="12" customHeight="1" x14ac:dyDescent="0.2">
      <c r="A37" s="216" t="s">
        <v>263</v>
      </c>
    </row>
    <row r="38" spans="1:1" ht="132.6" customHeight="1" thickBot="1" x14ac:dyDescent="0.25">
      <c r="A38" s="217"/>
    </row>
    <row r="39" spans="1:1" ht="22.15" customHeight="1" thickBot="1" x14ac:dyDescent="0.25">
      <c r="A39" s="182" t="s">
        <v>259</v>
      </c>
    </row>
    <row r="40" spans="1:1" ht="24" x14ac:dyDescent="0.2">
      <c r="A40" s="200" t="s">
        <v>257</v>
      </c>
    </row>
    <row r="41" spans="1:1" ht="24" x14ac:dyDescent="0.2">
      <c r="A41" s="200" t="s">
        <v>258</v>
      </c>
    </row>
    <row r="42" spans="1:1" ht="24.75" thickBot="1" x14ac:dyDescent="0.25">
      <c r="A42" s="199" t="s">
        <v>264</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0" zoomScaleNormal="80" workbookViewId="0">
      <selection activeCell="M1" sqref="M1:M1048576"/>
    </sheetView>
  </sheetViews>
  <sheetFormatPr defaultColWidth="9" defaultRowHeight="12" x14ac:dyDescent="0.2"/>
  <cols>
    <col min="1" max="1" width="70.5703125" style="48" customWidth="1"/>
    <col min="2" max="8" width="9" style="48" hidden="1" customWidth="1"/>
    <col min="9" max="12" width="0" style="48" hidden="1" customWidth="1"/>
    <col min="13" max="16384" width="9" style="48"/>
  </cols>
  <sheetData>
    <row r="1" spans="1:14" s="51" customFormat="1" ht="12" customHeight="1" x14ac:dyDescent="0.2">
      <c r="A1" s="215" t="s">
        <v>82</v>
      </c>
    </row>
    <row r="2" spans="1:14" s="51" customFormat="1" x14ac:dyDescent="0.2">
      <c r="A2" s="215"/>
    </row>
    <row r="3" spans="1:14" s="51" customFormat="1" x14ac:dyDescent="0.2">
      <c r="A3" s="160" t="s">
        <v>114</v>
      </c>
    </row>
    <row r="4" spans="1:14" s="51" customFormat="1" x14ac:dyDescent="0.2">
      <c r="A4" s="128" t="s">
        <v>65</v>
      </c>
    </row>
    <row r="5" spans="1:14" s="52" customFormat="1" x14ac:dyDescent="0.2">
      <c r="A5" s="98" t="s">
        <v>64</v>
      </c>
      <c r="B5" s="189" t="e">
        <f>'C завтраками| Bed and breakfast'!#REF!</f>
        <v>#REF!</v>
      </c>
      <c r="C5" s="189" t="e">
        <f>'C завтраками| Bed and breakfast'!#REF!</f>
        <v>#REF!</v>
      </c>
      <c r="D5" s="189" t="e">
        <f>'C завтраками| Bed and breakfast'!#REF!</f>
        <v>#REF!</v>
      </c>
      <c r="E5" s="189" t="e">
        <f>'C завтраками| Bed and breakfast'!#REF!</f>
        <v>#REF!</v>
      </c>
      <c r="F5" s="189" t="e">
        <f>'C завтраками| Bed and breakfast'!#REF!</f>
        <v>#REF!</v>
      </c>
      <c r="G5" s="189" t="e">
        <f>'C завтраками| Bed and breakfast'!#REF!</f>
        <v>#REF!</v>
      </c>
      <c r="H5" s="189" t="e">
        <f>'C завтраками| Bed and breakfast'!#REF!</f>
        <v>#REF!</v>
      </c>
      <c r="I5" s="189" t="e">
        <f>'C завтраками| Bed and breakfast'!#REF!</f>
        <v>#REF!</v>
      </c>
      <c r="J5" s="189" t="e">
        <f>'C завтраками| Bed and breakfast'!#REF!</f>
        <v>#REF!</v>
      </c>
      <c r="K5" s="189" t="e">
        <f>'C завтраками| Bed and breakfast'!#REF!</f>
        <v>#REF!</v>
      </c>
      <c r="L5" s="189" t="e">
        <f>'C завтраками| Bed and breakfast'!#REF!</f>
        <v>#REF!</v>
      </c>
      <c r="M5" s="189" t="e">
        <f>'C завтраками| Bed and breakfast'!#REF!</f>
        <v>#REF!</v>
      </c>
      <c r="N5" s="189" t="e">
        <f>'C завтраками| Bed and breakfast'!#REF!</f>
        <v>#REF!</v>
      </c>
    </row>
    <row r="6" spans="1:14" s="53" customFormat="1" x14ac:dyDescent="0.2">
      <c r="A6" s="98"/>
      <c r="B6" s="189" t="e">
        <f>'C завтраками| Bed and breakfast'!#REF!</f>
        <v>#REF!</v>
      </c>
      <c r="C6" s="189" t="e">
        <f>'C завтраками| Bed and breakfast'!#REF!</f>
        <v>#REF!</v>
      </c>
      <c r="D6" s="189" t="e">
        <f>'C завтраками| Bed and breakfast'!#REF!</f>
        <v>#REF!</v>
      </c>
      <c r="E6" s="189" t="e">
        <f>'C завтраками| Bed and breakfast'!#REF!</f>
        <v>#REF!</v>
      </c>
      <c r="F6" s="189" t="e">
        <f>'C завтраками| Bed and breakfast'!#REF!</f>
        <v>#REF!</v>
      </c>
      <c r="G6" s="189" t="e">
        <f>'C завтраками| Bed and breakfast'!#REF!</f>
        <v>#REF!</v>
      </c>
      <c r="H6" s="189" t="e">
        <f>'C завтраками| Bed and breakfast'!#REF!</f>
        <v>#REF!</v>
      </c>
      <c r="I6" s="189" t="e">
        <f>'C завтраками| Bed and breakfast'!#REF!</f>
        <v>#REF!</v>
      </c>
      <c r="J6" s="189" t="e">
        <f>'C завтраками| Bed and breakfast'!#REF!</f>
        <v>#REF!</v>
      </c>
      <c r="K6" s="189" t="e">
        <f>'C завтраками| Bed and breakfast'!#REF!</f>
        <v>#REF!</v>
      </c>
      <c r="L6" s="189" t="e">
        <f>'C завтраками| Bed and breakfast'!#REF!</f>
        <v>#REF!</v>
      </c>
      <c r="M6" s="189" t="e">
        <f>'C завтраками| Bed and breakfast'!#REF!</f>
        <v>#REF!</v>
      </c>
      <c r="N6" s="189" t="e">
        <f>'C завтраками| Bed and breakfast'!#REF!</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row>
    <row r="9" spans="1:14" s="53" customFormat="1" x14ac:dyDescent="0.2">
      <c r="A9" s="88">
        <v>2</v>
      </c>
      <c r="B9" s="42" t="e">
        <f>'C завтраками| Bed and breakfast'!#REF!*0.9</f>
        <v>#REF!</v>
      </c>
      <c r="C9" s="42" t="e">
        <f>'C завтраками| Bed and breakfast'!#REF!*0.9</f>
        <v>#REF!</v>
      </c>
      <c r="D9" s="42" t="e">
        <f>'C завтраками| Bed and breakfast'!#REF!*0.9</f>
        <v>#REF!</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row>
    <row r="12" spans="1:14" s="53" customFormat="1" x14ac:dyDescent="0.2">
      <c r="A12" s="180">
        <v>2</v>
      </c>
      <c r="B12" s="42" t="e">
        <f>'C завтраками| Bed and breakfast'!#REF!*0.9</f>
        <v>#REF!</v>
      </c>
      <c r="C12" s="42" t="e">
        <f>'C завтраками| Bed and breakfast'!#REF!*0.9</f>
        <v>#REF!</v>
      </c>
      <c r="D12" s="42" t="e">
        <f>'C завтраками| Bed and breakfast'!#REF!*0.9</f>
        <v>#REF!</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row>
    <row r="15" spans="1:14" s="53" customFormat="1" x14ac:dyDescent="0.2">
      <c r="A15" s="88">
        <f>A9</f>
        <v>2</v>
      </c>
      <c r="B15" s="42" t="e">
        <f>'C завтраками| Bed and breakfast'!#REF!*0.9</f>
        <v>#REF!</v>
      </c>
      <c r="C15" s="42" t="e">
        <f>'C завтраками| Bed and breakfast'!#REF!*0.9</f>
        <v>#REF!</v>
      </c>
      <c r="D15" s="42" t="e">
        <f>'C завтраками| Bed and breakfast'!#REF!*0.9</f>
        <v>#REF!</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row>
    <row r="18" spans="1:14" s="53" customFormat="1" x14ac:dyDescent="0.2">
      <c r="A18" s="88">
        <f>A9</f>
        <v>2</v>
      </c>
      <c r="B18" s="42" t="e">
        <f>'C завтраками| Bed and breakfast'!#REF!*0.9</f>
        <v>#REF!</v>
      </c>
      <c r="C18" s="42" t="e">
        <f>'C завтраками| Bed and breakfast'!#REF!*0.9</f>
        <v>#REF!</v>
      </c>
      <c r="D18" s="42" t="e">
        <f>'C завтраками| Bed and breakfast'!#REF!*0.9</f>
        <v>#REF!</v>
      </c>
      <c r="E18" s="42" t="e">
        <f>'C завтраками| Bed and breakfast'!#REF!*0.9</f>
        <v>#REF!</v>
      </c>
      <c r="F18" s="42" t="e">
        <f>'C завтраками| Bed and breakfast'!#REF!*0.9</f>
        <v>#REF!</v>
      </c>
      <c r="G18" s="42" t="e">
        <f>'C завтраками| Bed and breakfast'!#REF!*0.9</f>
        <v>#REF!</v>
      </c>
      <c r="H18" s="42" t="e">
        <f>'C завтраками| Bed and breakfast'!#REF!*0.9</f>
        <v>#REF!</v>
      </c>
      <c r="I18" s="42" t="e">
        <f>'C завтраками| Bed and breakfast'!#REF!*0.9</f>
        <v>#REF!</v>
      </c>
      <c r="J18" s="42" t="e">
        <f>'C завтраками| Bed and breakfast'!#REF!*0.9</f>
        <v>#REF!</v>
      </c>
      <c r="K18" s="42" t="e">
        <f>'C завтраками| Bed and breakfast'!#REF!*0.9</f>
        <v>#REF!</v>
      </c>
      <c r="L18" s="42" t="e">
        <f>'C завтраками| Bed and breakfast'!#REF!*0.9</f>
        <v>#REF!</v>
      </c>
      <c r="M18" s="42" t="e">
        <f>'C завтраками| Bed and breakfast'!#REF!*0.9</f>
        <v>#REF!</v>
      </c>
      <c r="N18" s="42" t="e">
        <f>'C завтраками| Bed and breakfast'!#REF!*0.9</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c r="F20" s="42" t="e">
        <f>'C завтраками| Bed and breakfast'!#REF!*0.9</f>
        <v>#REF!</v>
      </c>
      <c r="G20" s="42" t="e">
        <f>'C завтраками| Bed and breakfast'!#REF!*0.9</f>
        <v>#REF!</v>
      </c>
      <c r="H20" s="42" t="e">
        <f>'C завтраками| Bed and breakfast'!#REF!*0.9</f>
        <v>#REF!</v>
      </c>
      <c r="I20" s="42" t="e">
        <f>'C завтраками| Bed and breakfast'!#REF!*0.9</f>
        <v>#REF!</v>
      </c>
      <c r="J20" s="42" t="e">
        <f>'C завтраками| Bed and breakfast'!#REF!*0.9</f>
        <v>#REF!</v>
      </c>
      <c r="K20" s="42" t="e">
        <f>'C завтраками| Bed and breakfast'!#REF!*0.9</f>
        <v>#REF!</v>
      </c>
      <c r="L20" s="42" t="e">
        <f>'C завтраками| Bed and breakfast'!#REF!*0.9</f>
        <v>#REF!</v>
      </c>
      <c r="M20" s="42" t="e">
        <f>'C завтраками| Bed and breakfast'!#REF!*0.9</f>
        <v>#REF!</v>
      </c>
      <c r="N20" s="42" t="e">
        <f>'C завтраками| Bed and breakfast'!#REF!*0.9</f>
        <v>#REF!</v>
      </c>
    </row>
    <row r="21" spans="1:14" s="53" customFormat="1" x14ac:dyDescent="0.2">
      <c r="A21" s="88">
        <v>2</v>
      </c>
      <c r="B21" s="42" t="e">
        <f>'C завтраками| Bed and breakfast'!#REF!*0.9</f>
        <v>#REF!</v>
      </c>
      <c r="C21" s="42" t="e">
        <f>'C завтраками| Bed and breakfast'!#REF!*0.9</f>
        <v>#REF!</v>
      </c>
      <c r="D21" s="42" t="e">
        <f>'C завтраками| Bed and breakfast'!#REF!*0.9</f>
        <v>#REF!</v>
      </c>
      <c r="E21" s="42" t="e">
        <f>'C завтраками| Bed and breakfast'!#REF!*0.9</f>
        <v>#REF!</v>
      </c>
      <c r="F21" s="42" t="e">
        <f>'C завтраками| Bed and breakfast'!#REF!*0.9</f>
        <v>#REF!</v>
      </c>
      <c r="G21" s="42" t="e">
        <f>'C завтраками| Bed and breakfast'!#REF!*0.9</f>
        <v>#REF!</v>
      </c>
      <c r="H21" s="42" t="e">
        <f>'C завтраками| Bed and breakfast'!#REF!*0.9</f>
        <v>#REF!</v>
      </c>
      <c r="I21" s="42" t="e">
        <f>'C завтраками| Bed and breakfast'!#REF!*0.9</f>
        <v>#REF!</v>
      </c>
      <c r="J21" s="42" t="e">
        <f>'C завтраками| Bed and breakfast'!#REF!*0.9</f>
        <v>#REF!</v>
      </c>
      <c r="K21" s="42" t="e">
        <f>'C завтраками| Bed and breakfast'!#REF!*0.9</f>
        <v>#REF!</v>
      </c>
      <c r="L21" s="42" t="e">
        <f>'C завтраками| Bed and breakfast'!#REF!*0.9</f>
        <v>#REF!</v>
      </c>
      <c r="M21" s="42" t="e">
        <f>'C завтраками| Bed and breakfast'!#REF!*0.9</f>
        <v>#REF!</v>
      </c>
      <c r="N21" s="42" t="e">
        <f>'C завтраками| Bed and breakfast'!#REF!*0.9</f>
        <v>#REF!</v>
      </c>
    </row>
    <row r="22" spans="1:14" s="53" customFormat="1" x14ac:dyDescent="0.2">
      <c r="A22" s="42" t="s">
        <v>87</v>
      </c>
      <c r="B22" s="42"/>
      <c r="C22" s="42"/>
      <c r="D22" s="42"/>
      <c r="E22" s="42"/>
      <c r="F22" s="42"/>
      <c r="G22" s="42"/>
      <c r="H22" s="42"/>
      <c r="I22" s="42"/>
      <c r="J22" s="42"/>
      <c r="K22" s="42"/>
      <c r="L22" s="42"/>
      <c r="M22" s="42"/>
      <c r="N22" s="42"/>
    </row>
    <row r="23" spans="1:14" s="53" customFormat="1" ht="12.75" thickBot="1" x14ac:dyDescent="0.25">
      <c r="A23" s="88" t="s">
        <v>88</v>
      </c>
      <c r="B23" s="42" t="e">
        <f>'C завтраками| Bed and breakfast'!#REF!*0.9</f>
        <v>#REF!</v>
      </c>
      <c r="C23" s="42" t="e">
        <f>'C завтраками| Bed and breakfast'!#REF!*0.9</f>
        <v>#REF!</v>
      </c>
      <c r="D23" s="42" t="e">
        <f>'C завтраками| Bed and breakfast'!#REF!*0.9</f>
        <v>#REF!</v>
      </c>
      <c r="E23" s="42" t="e">
        <f>'C завтраками| Bed and breakfast'!#REF!*0.9</f>
        <v>#REF!</v>
      </c>
      <c r="F23" s="42" t="e">
        <f>'C завтраками| Bed and breakfast'!#REF!*0.9</f>
        <v>#REF!</v>
      </c>
      <c r="G23" s="42" t="e">
        <f>'C завтраками| Bed and breakfast'!#REF!*0.9</f>
        <v>#REF!</v>
      </c>
      <c r="H23" s="42" t="e">
        <f>'C завтраками| Bed and breakfast'!#REF!*0.9</f>
        <v>#REF!</v>
      </c>
      <c r="I23" s="42" t="e">
        <f>'C завтраками| Bed and breakfast'!#REF!*0.9</f>
        <v>#REF!</v>
      </c>
      <c r="J23" s="42" t="e">
        <f>'C завтраками| Bed and breakfast'!#REF!*0.9</f>
        <v>#REF!</v>
      </c>
      <c r="K23" s="42" t="e">
        <f>'C завтраками| Bed and breakfast'!#REF!*0.9</f>
        <v>#REF!</v>
      </c>
      <c r="L23" s="42" t="e">
        <f>'C завтраками| Bed and breakfast'!#REF!*0.9</f>
        <v>#REF!</v>
      </c>
      <c r="M23" s="42" t="e">
        <f>'C завтраками| Bed and breakfast'!#REF!*0.9</f>
        <v>#REF!</v>
      </c>
      <c r="N23" s="42" t="e">
        <f>'C завтраками| Bed and breakfast'!#REF!*0.9</f>
        <v>#REF!</v>
      </c>
    </row>
    <row r="24" spans="1:14" ht="12.75" thickBot="1" x14ac:dyDescent="0.25">
      <c r="A24" s="163" t="s">
        <v>182</v>
      </c>
    </row>
    <row r="25" spans="1:14" ht="36" x14ac:dyDescent="0.2">
      <c r="A25" s="187" t="s">
        <v>255</v>
      </c>
    </row>
    <row r="26" spans="1:14" ht="13.35" customHeight="1" x14ac:dyDescent="0.2">
      <c r="A26" s="188" t="s">
        <v>66</v>
      </c>
    </row>
    <row r="27" spans="1:14" ht="11.45" customHeight="1" x14ac:dyDescent="0.2">
      <c r="A27" s="63" t="s">
        <v>78</v>
      </c>
    </row>
    <row r="28" spans="1:14" x14ac:dyDescent="0.2">
      <c r="A28" s="43" t="s">
        <v>67</v>
      </c>
    </row>
    <row r="29" spans="1:14" x14ac:dyDescent="0.2">
      <c r="A29" s="43" t="s">
        <v>89</v>
      </c>
    </row>
    <row r="30" spans="1:14" x14ac:dyDescent="0.2">
      <c r="A30" s="43" t="s">
        <v>68</v>
      </c>
    </row>
    <row r="31" spans="1:14" ht="24" x14ac:dyDescent="0.2">
      <c r="A31" s="46" t="s">
        <v>69</v>
      </c>
    </row>
    <row r="32" spans="1:14" ht="84.75" thickBot="1" x14ac:dyDescent="0.25">
      <c r="A32" s="123" t="s">
        <v>256</v>
      </c>
    </row>
    <row r="33" spans="1:1" ht="12.75" thickBot="1" x14ac:dyDescent="0.25">
      <c r="A33" s="181" t="s">
        <v>71</v>
      </c>
    </row>
    <row r="34" spans="1:1" x14ac:dyDescent="0.2">
      <c r="A34" s="201" t="s">
        <v>265</v>
      </c>
    </row>
    <row r="35" spans="1:1" ht="48.75" thickBot="1" x14ac:dyDescent="0.25">
      <c r="A35" s="202" t="s">
        <v>266</v>
      </c>
    </row>
    <row r="36" spans="1:1" ht="12" customHeight="1" x14ac:dyDescent="0.2">
      <c r="A36" s="216" t="s">
        <v>263</v>
      </c>
    </row>
    <row r="37" spans="1:1" ht="132.6" customHeight="1" thickBot="1" x14ac:dyDescent="0.25">
      <c r="A37" s="217"/>
    </row>
    <row r="38" spans="1:1" ht="22.15" customHeight="1" thickBot="1" x14ac:dyDescent="0.25">
      <c r="A38" s="182" t="s">
        <v>259</v>
      </c>
    </row>
    <row r="39" spans="1:1" ht="24" x14ac:dyDescent="0.2">
      <c r="A39" s="200" t="s">
        <v>257</v>
      </c>
    </row>
    <row r="40" spans="1:1" ht="24" x14ac:dyDescent="0.2">
      <c r="A40" s="200" t="s">
        <v>258</v>
      </c>
    </row>
    <row r="41" spans="1:1" ht="24.75" thickBot="1" x14ac:dyDescent="0.25">
      <c r="A41" s="199" t="s">
        <v>264</v>
      </c>
    </row>
    <row r="42" spans="1:1" ht="12.75" thickBot="1" x14ac:dyDescent="0.25">
      <c r="A42" s="125" t="s">
        <v>70</v>
      </c>
    </row>
    <row r="43" spans="1:1" ht="60" x14ac:dyDescent="0.2">
      <c r="A43" s="112" t="s">
        <v>235</v>
      </c>
    </row>
  </sheetData>
  <mergeCells count="2">
    <mergeCell ref="A1:A2"/>
    <mergeCell ref="A36:A37"/>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8" width="9.7109375" style="48" bestFit="1" customWidth="1"/>
    <col min="9" max="16384" width="9" style="48"/>
  </cols>
  <sheetData>
    <row r="1" spans="1:8" s="51" customFormat="1" ht="12" customHeight="1" x14ac:dyDescent="0.2">
      <c r="A1" s="213" t="s">
        <v>82</v>
      </c>
    </row>
    <row r="2" spans="1:8" s="51" customFormat="1" ht="12" customHeight="1" x14ac:dyDescent="0.2">
      <c r="A2" s="213"/>
    </row>
    <row r="3" spans="1:8" s="51" customFormat="1" ht="11.1" customHeight="1" x14ac:dyDescent="0.2">
      <c r="A3" s="147" t="s">
        <v>238</v>
      </c>
    </row>
    <row r="4" spans="1:8" s="52" customFormat="1" ht="32.1" customHeight="1" x14ac:dyDescent="0.2">
      <c r="A4" s="98" t="s">
        <v>64</v>
      </c>
      <c r="B4" s="136">
        <f>'C завтраками| Bed and breakfast'!B4</f>
        <v>45910</v>
      </c>
      <c r="C4" s="136">
        <f>'C завтраками| Bed and breakfast'!C4</f>
        <v>45914</v>
      </c>
      <c r="D4" s="136">
        <f>'C завтраками| Bed and breakfast'!D4</f>
        <v>45916</v>
      </c>
      <c r="E4" s="136">
        <f>'C завтраками| Bed and breakfast'!E4</f>
        <v>45919</v>
      </c>
      <c r="F4" s="136">
        <f>'C завтраками| Bed and breakfast'!F4</f>
        <v>45922</v>
      </c>
      <c r="G4" s="136">
        <f>'C завтраками| Bed and breakfast'!G4</f>
        <v>45924</v>
      </c>
      <c r="H4" s="136">
        <f>'C завтраками| Bed and breakfast'!H4</f>
        <v>45926</v>
      </c>
    </row>
    <row r="5" spans="1:8" s="53" customFormat="1" ht="21.95" customHeight="1" x14ac:dyDescent="0.2">
      <c r="A5" s="98"/>
      <c r="B5" s="136">
        <f>'C завтраками| Bed and breakfast'!B5</f>
        <v>45913</v>
      </c>
      <c r="C5" s="136">
        <f>'C завтраками| Bed and breakfast'!C5</f>
        <v>45915</v>
      </c>
      <c r="D5" s="136">
        <f>'C завтраками| Bed and breakfast'!D5</f>
        <v>45918</v>
      </c>
      <c r="E5" s="136">
        <f>'C завтраками| Bed and breakfast'!E5</f>
        <v>45921</v>
      </c>
      <c r="F5" s="136">
        <f>'C завтраками| Bed and breakfast'!F5</f>
        <v>45923</v>
      </c>
      <c r="G5" s="136">
        <f>'C завтраками| Bed and breakfast'!G5</f>
        <v>45925</v>
      </c>
      <c r="H5" s="136">
        <f>'C завтраками| Bed and breakfast'!H5</f>
        <v>45930</v>
      </c>
    </row>
    <row r="6" spans="1:8" s="53" customFormat="1" x14ac:dyDescent="0.2">
      <c r="A6" s="42" t="s">
        <v>83</v>
      </c>
      <c r="B6" s="87"/>
      <c r="C6" s="87"/>
      <c r="D6" s="87"/>
      <c r="E6" s="87"/>
      <c r="F6" s="87"/>
      <c r="G6" s="87"/>
      <c r="H6" s="87"/>
    </row>
    <row r="7" spans="1:8" s="53" customFormat="1" x14ac:dyDescent="0.2">
      <c r="A7" s="88">
        <v>1</v>
      </c>
      <c r="B7" s="42">
        <f>'C завтраками| Bed and breakfast'!B7*0.9</f>
        <v>13230</v>
      </c>
      <c r="C7" s="42">
        <f>'C завтраками| Bed and breakfast'!C7*0.9</f>
        <v>9810</v>
      </c>
      <c r="D7" s="42">
        <f>'C завтраками| Bed and breakfast'!D7*0.9</f>
        <v>14310</v>
      </c>
      <c r="E7" s="42">
        <f>'C завтраками| Bed and breakfast'!E7*0.9</f>
        <v>11070</v>
      </c>
      <c r="F7" s="42">
        <f>'C завтраками| Bed and breakfast'!F7*0.9</f>
        <v>14310</v>
      </c>
      <c r="G7" s="42">
        <f>'C завтраками| Bed and breakfast'!G7*0.9</f>
        <v>15210</v>
      </c>
      <c r="H7" s="42">
        <f>'C завтраками| Bed and breakfast'!H7*0.9</f>
        <v>9810</v>
      </c>
    </row>
    <row r="8" spans="1:8" s="53" customFormat="1" x14ac:dyDescent="0.2">
      <c r="A8" s="88">
        <v>2</v>
      </c>
      <c r="B8" s="42">
        <f>'C завтраками| Bed and breakfast'!B8*0.9</f>
        <v>14760</v>
      </c>
      <c r="C8" s="42">
        <f>'C завтраками| Bed and breakfast'!C8*0.9</f>
        <v>11340</v>
      </c>
      <c r="D8" s="42">
        <f>'C завтраками| Bed and breakfast'!D8*0.9</f>
        <v>15840</v>
      </c>
      <c r="E8" s="42">
        <f>'C завтраками| Bed and breakfast'!E8*0.9</f>
        <v>12600</v>
      </c>
      <c r="F8" s="42">
        <f>'C завтраками| Bed and breakfast'!F8*0.9</f>
        <v>15840</v>
      </c>
      <c r="G8" s="42">
        <f>'C завтраками| Bed and breakfast'!G8*0.9</f>
        <v>16740</v>
      </c>
      <c r="H8" s="42">
        <f>'C завтраками| Bed and breakfast'!H8*0.9</f>
        <v>11340</v>
      </c>
    </row>
    <row r="9" spans="1:8" s="53" customFormat="1" x14ac:dyDescent="0.2">
      <c r="A9" s="42" t="s">
        <v>234</v>
      </c>
      <c r="B9" s="42"/>
      <c r="C9" s="42"/>
      <c r="D9" s="42"/>
      <c r="E9" s="42"/>
      <c r="F9" s="42"/>
      <c r="G9" s="42"/>
      <c r="H9" s="42"/>
    </row>
    <row r="10" spans="1:8" s="53" customFormat="1" x14ac:dyDescent="0.2">
      <c r="A10" s="180">
        <v>1</v>
      </c>
      <c r="B10" s="42">
        <f>'C завтраками| Bed and breakfast'!B10*0.9</f>
        <v>15030</v>
      </c>
      <c r="C10" s="42">
        <f>'C завтраками| Bed and breakfast'!C10*0.9</f>
        <v>11610</v>
      </c>
      <c r="D10" s="42">
        <f>'C завтраками| Bed and breakfast'!D10*0.9</f>
        <v>16110</v>
      </c>
      <c r="E10" s="42">
        <f>'C завтраками| Bed and breakfast'!E10*0.9</f>
        <v>12870</v>
      </c>
      <c r="F10" s="42">
        <f>'C завтраками| Bed and breakfast'!F10*0.9</f>
        <v>16110</v>
      </c>
      <c r="G10" s="42">
        <f>'C завтраками| Bed and breakfast'!G10*0.9</f>
        <v>17010</v>
      </c>
      <c r="H10" s="42">
        <f>'C завтраками| Bed and breakfast'!H10*0.9</f>
        <v>11610</v>
      </c>
    </row>
    <row r="11" spans="1:8" s="53" customFormat="1" x14ac:dyDescent="0.2">
      <c r="A11" s="180">
        <v>2</v>
      </c>
      <c r="B11" s="42">
        <f>'C завтраками| Bed and breakfast'!B11*0.9</f>
        <v>16560</v>
      </c>
      <c r="C11" s="42">
        <f>'C завтраками| Bed and breakfast'!C11*0.9</f>
        <v>13140</v>
      </c>
      <c r="D11" s="42">
        <f>'C завтраками| Bed and breakfast'!D11*0.9</f>
        <v>17640</v>
      </c>
      <c r="E11" s="42">
        <f>'C завтраками| Bed and breakfast'!E11*0.9</f>
        <v>14400</v>
      </c>
      <c r="F11" s="42">
        <f>'C завтраками| Bed and breakfast'!F11*0.9</f>
        <v>17640</v>
      </c>
      <c r="G11" s="42">
        <f>'C завтраками| Bed and breakfast'!G11*0.9</f>
        <v>18540</v>
      </c>
      <c r="H11" s="42">
        <f>'C завтраками| Bed and breakfast'!H11*0.9</f>
        <v>13140</v>
      </c>
    </row>
    <row r="12" spans="1:8" s="53" customFormat="1" x14ac:dyDescent="0.2">
      <c r="A12" s="42" t="s">
        <v>84</v>
      </c>
      <c r="B12" s="42"/>
      <c r="C12" s="42"/>
      <c r="D12" s="42"/>
      <c r="E12" s="42"/>
      <c r="F12" s="42"/>
      <c r="G12" s="42"/>
      <c r="H12" s="42"/>
    </row>
    <row r="13" spans="1:8" s="53" customFormat="1" x14ac:dyDescent="0.2">
      <c r="A13" s="88">
        <f>A7</f>
        <v>1</v>
      </c>
      <c r="B13" s="42">
        <f>'C завтраками| Bed and breakfast'!B13*0.9</f>
        <v>15930</v>
      </c>
      <c r="C13" s="42">
        <f>'C завтраками| Bed and breakfast'!C13*0.9</f>
        <v>12510</v>
      </c>
      <c r="D13" s="42">
        <f>'C завтраками| Bed and breakfast'!D13*0.9</f>
        <v>17010</v>
      </c>
      <c r="E13" s="42">
        <f>'C завтраками| Bed and breakfast'!E13*0.9</f>
        <v>13770</v>
      </c>
      <c r="F13" s="42">
        <f>'C завтраками| Bed and breakfast'!F13*0.9</f>
        <v>17010</v>
      </c>
      <c r="G13" s="42">
        <f>'C завтраками| Bed and breakfast'!G13*0.9</f>
        <v>17910</v>
      </c>
      <c r="H13" s="42">
        <f>'C завтраками| Bed and breakfast'!H13*0.9</f>
        <v>12510</v>
      </c>
    </row>
    <row r="14" spans="1:8" s="53" customFormat="1" x14ac:dyDescent="0.2">
      <c r="A14" s="88">
        <f>A8</f>
        <v>2</v>
      </c>
      <c r="B14" s="42">
        <f>'C завтраками| Bed and breakfast'!B14*0.9</f>
        <v>17460</v>
      </c>
      <c r="C14" s="42">
        <f>'C завтраками| Bed and breakfast'!C14*0.9</f>
        <v>14040</v>
      </c>
      <c r="D14" s="42">
        <f>'C завтраками| Bed and breakfast'!D14*0.9</f>
        <v>18540</v>
      </c>
      <c r="E14" s="42">
        <f>'C завтраками| Bed and breakfast'!E14*0.9</f>
        <v>15300</v>
      </c>
      <c r="F14" s="42">
        <f>'C завтраками| Bed and breakfast'!F14*0.9</f>
        <v>18540</v>
      </c>
      <c r="G14" s="42">
        <f>'C завтраками| Bed and breakfast'!G14*0.9</f>
        <v>19440</v>
      </c>
      <c r="H14" s="42">
        <f>'C завтраками| Bed and breakfast'!H14*0.9</f>
        <v>14040</v>
      </c>
    </row>
    <row r="15" spans="1:8" s="53" customFormat="1" x14ac:dyDescent="0.2">
      <c r="A15" s="42" t="s">
        <v>85</v>
      </c>
      <c r="B15" s="42"/>
      <c r="C15" s="42"/>
      <c r="D15" s="42"/>
      <c r="E15" s="42"/>
      <c r="F15" s="42"/>
      <c r="G15" s="42"/>
      <c r="H15" s="42"/>
    </row>
    <row r="16" spans="1:8" s="53" customFormat="1" x14ac:dyDescent="0.2">
      <c r="A16" s="88">
        <f>A7</f>
        <v>1</v>
      </c>
      <c r="B16" s="42">
        <f>'C завтраками| Bed and breakfast'!B16*0.9</f>
        <v>17460</v>
      </c>
      <c r="C16" s="42">
        <f>'C завтраками| Bed and breakfast'!C16*0.9</f>
        <v>14040</v>
      </c>
      <c r="D16" s="42">
        <f>'C завтраками| Bed and breakfast'!D16*0.9</f>
        <v>18540</v>
      </c>
      <c r="E16" s="42">
        <f>'C завтраками| Bed and breakfast'!E16*0.9</f>
        <v>15300</v>
      </c>
      <c r="F16" s="42">
        <f>'C завтраками| Bed and breakfast'!F16*0.9</f>
        <v>18540</v>
      </c>
      <c r="G16" s="42">
        <f>'C завтраками| Bed and breakfast'!G16*0.9</f>
        <v>19440</v>
      </c>
      <c r="H16" s="42">
        <f>'C завтраками| Bed and breakfast'!H16*0.9</f>
        <v>14040</v>
      </c>
    </row>
    <row r="17" spans="1:8" s="53" customFormat="1" x14ac:dyDescent="0.2">
      <c r="A17" s="88">
        <f>A8</f>
        <v>2</v>
      </c>
      <c r="B17" s="42">
        <f>'C завтраками| Bed and breakfast'!B17*0.9</f>
        <v>18990</v>
      </c>
      <c r="C17" s="42">
        <f>'C завтраками| Bed and breakfast'!C17*0.9</f>
        <v>15570</v>
      </c>
      <c r="D17" s="42">
        <f>'C завтраками| Bed and breakfast'!D17*0.9</f>
        <v>20070</v>
      </c>
      <c r="E17" s="42">
        <f>'C завтраками| Bed and breakfast'!E17*0.9</f>
        <v>16830</v>
      </c>
      <c r="F17" s="42">
        <f>'C завтраками| Bed and breakfast'!F17*0.9</f>
        <v>20070</v>
      </c>
      <c r="G17" s="42">
        <f>'C завтраками| Bed and breakfast'!G17*0.9</f>
        <v>20970</v>
      </c>
      <c r="H17" s="42">
        <f>'C завтраками| Bed and breakfast'!H17*0.9</f>
        <v>15570</v>
      </c>
    </row>
    <row r="18" spans="1:8" s="53" customFormat="1" x14ac:dyDescent="0.2">
      <c r="A18" s="42" t="s">
        <v>86</v>
      </c>
      <c r="B18" s="42"/>
      <c r="C18" s="42"/>
      <c r="D18" s="42"/>
      <c r="E18" s="42"/>
      <c r="F18" s="42"/>
      <c r="G18" s="42"/>
      <c r="H18" s="42"/>
    </row>
    <row r="19" spans="1:8" s="53" customFormat="1" x14ac:dyDescent="0.2">
      <c r="A19" s="88">
        <f>A7</f>
        <v>1</v>
      </c>
      <c r="B19" s="42">
        <f>'C завтраками| Bed and breakfast'!B19*0.9</f>
        <v>35730</v>
      </c>
      <c r="C19" s="42">
        <f>'C завтраками| Bed and breakfast'!C19*0.9</f>
        <v>32310</v>
      </c>
      <c r="D19" s="42">
        <f>'C завтраками| Bed and breakfast'!D19*0.9</f>
        <v>36810</v>
      </c>
      <c r="E19" s="42">
        <f>'C завтраками| Bed and breakfast'!E19*0.9</f>
        <v>33570</v>
      </c>
      <c r="F19" s="42">
        <f>'C завтраками| Bed and breakfast'!F19*0.9</f>
        <v>36810</v>
      </c>
      <c r="G19" s="42">
        <f>'C завтраками| Bed and breakfast'!G19*0.9</f>
        <v>37710</v>
      </c>
      <c r="H19" s="42">
        <f>'C завтраками| Bed and breakfast'!H19*0.9</f>
        <v>32310</v>
      </c>
    </row>
    <row r="20" spans="1:8" s="53" customFormat="1" x14ac:dyDescent="0.2">
      <c r="A20" s="88">
        <f>A8</f>
        <v>2</v>
      </c>
      <c r="B20" s="42">
        <f>'C завтраками| Bed and breakfast'!B20*0.9</f>
        <v>37260</v>
      </c>
      <c r="C20" s="42">
        <f>'C завтраками| Bed and breakfast'!C20*0.9</f>
        <v>33840</v>
      </c>
      <c r="D20" s="42">
        <f>'C завтраками| Bed and breakfast'!D20*0.9</f>
        <v>38340</v>
      </c>
      <c r="E20" s="42">
        <f>'C завтраками| Bed and breakfast'!E20*0.9</f>
        <v>35100</v>
      </c>
      <c r="F20" s="42">
        <f>'C завтраками| Bed and breakfast'!F20*0.9</f>
        <v>38340</v>
      </c>
      <c r="G20" s="42">
        <f>'C завтраками| Bed and breakfast'!G20*0.9</f>
        <v>39240</v>
      </c>
      <c r="H20" s="42">
        <f>'C завтраками| Bed and breakfast'!H20*0.9</f>
        <v>33840</v>
      </c>
    </row>
    <row r="21" spans="1:8" s="53" customFormat="1" x14ac:dyDescent="0.2">
      <c r="A21" s="42" t="s">
        <v>87</v>
      </c>
      <c r="B21" s="42"/>
      <c r="C21" s="42"/>
      <c r="D21" s="42"/>
      <c r="E21" s="42"/>
      <c r="F21" s="42"/>
      <c r="G21" s="42"/>
      <c r="H21" s="42"/>
    </row>
    <row r="22" spans="1:8" s="53" customFormat="1" x14ac:dyDescent="0.2">
      <c r="A22" s="88" t="s">
        <v>88</v>
      </c>
      <c r="B22" s="42">
        <f>'C завтраками| Bed and breakfast'!B22*0.9</f>
        <v>55260</v>
      </c>
      <c r="C22" s="42">
        <f>'C завтраками| Bed and breakfast'!C22*0.9</f>
        <v>51840</v>
      </c>
      <c r="D22" s="42">
        <f>'C завтраками| Bed and breakfast'!D22*0.9</f>
        <v>56340</v>
      </c>
      <c r="E22" s="42">
        <f>'C завтраками| Bed and breakfast'!E22*0.9</f>
        <v>53100</v>
      </c>
      <c r="F22" s="42">
        <f>'C завтраками| Bed and breakfast'!F22*0.9</f>
        <v>56340</v>
      </c>
      <c r="G22" s="42">
        <f>'C завтраками| Bed and breakfast'!G22*0.9</f>
        <v>57240</v>
      </c>
      <c r="H22" s="42">
        <f>'C завтраками| Bed and breakfast'!H22*0.9</f>
        <v>51840</v>
      </c>
    </row>
    <row r="23" spans="1:8" s="53" customFormat="1" x14ac:dyDescent="0.2">
      <c r="A23" s="89"/>
      <c r="B23" s="89"/>
      <c r="C23" s="89"/>
      <c r="D23" s="89"/>
      <c r="E23" s="89"/>
      <c r="F23" s="89"/>
      <c r="G23" s="89"/>
      <c r="H23" s="89"/>
    </row>
    <row r="24" spans="1:8" ht="18" customHeight="1" x14ac:dyDescent="0.2">
      <c r="A24" s="111" t="s">
        <v>100</v>
      </c>
      <c r="B24" s="136">
        <f t="shared" ref="B24" si="0">B4</f>
        <v>45910</v>
      </c>
      <c r="C24" s="136">
        <f t="shared" ref="C24:H24" si="1">C4</f>
        <v>45914</v>
      </c>
      <c r="D24" s="136">
        <f t="shared" si="1"/>
        <v>45916</v>
      </c>
      <c r="E24" s="136">
        <f t="shared" si="1"/>
        <v>45919</v>
      </c>
      <c r="F24" s="136">
        <f t="shared" si="1"/>
        <v>45922</v>
      </c>
      <c r="G24" s="136">
        <f t="shared" si="1"/>
        <v>45924</v>
      </c>
      <c r="H24" s="136">
        <f t="shared" si="1"/>
        <v>45926</v>
      </c>
    </row>
    <row r="25" spans="1:8" ht="20.25" customHeight="1" x14ac:dyDescent="0.2">
      <c r="A25" s="90" t="s">
        <v>64</v>
      </c>
      <c r="B25" s="136">
        <f t="shared" ref="B25" si="2">B5</f>
        <v>45913</v>
      </c>
      <c r="C25" s="136">
        <f t="shared" ref="C25:H25" si="3">C5</f>
        <v>45915</v>
      </c>
      <c r="D25" s="136">
        <f t="shared" si="3"/>
        <v>45918</v>
      </c>
      <c r="E25" s="136">
        <f t="shared" si="3"/>
        <v>45921</v>
      </c>
      <c r="F25" s="136">
        <f t="shared" si="3"/>
        <v>45923</v>
      </c>
      <c r="G25" s="136">
        <f t="shared" si="3"/>
        <v>45925</v>
      </c>
      <c r="H25" s="136">
        <f t="shared" si="3"/>
        <v>45930</v>
      </c>
    </row>
    <row r="26" spans="1:8" s="44" customFormat="1" x14ac:dyDescent="0.2">
      <c r="A26" s="42" t="s">
        <v>83</v>
      </c>
      <c r="B26" s="87"/>
      <c r="C26" s="87"/>
      <c r="D26" s="87"/>
      <c r="E26" s="87"/>
      <c r="F26" s="87"/>
      <c r="G26" s="87"/>
      <c r="H26" s="87"/>
    </row>
    <row r="27" spans="1:8" s="50" customFormat="1" x14ac:dyDescent="0.2">
      <c r="A27" s="88">
        <v>1</v>
      </c>
      <c r="B27" s="94">
        <f t="shared" ref="B27" si="4">ROUNDUP(B7*0.9,)</f>
        <v>11907</v>
      </c>
      <c r="C27" s="94">
        <f t="shared" ref="C27:H27" si="5">ROUNDUP(C7*0.9,)</f>
        <v>8829</v>
      </c>
      <c r="D27" s="94">
        <f t="shared" si="5"/>
        <v>12879</v>
      </c>
      <c r="E27" s="94">
        <f t="shared" si="5"/>
        <v>9963</v>
      </c>
      <c r="F27" s="94">
        <f t="shared" si="5"/>
        <v>12879</v>
      </c>
      <c r="G27" s="94">
        <f t="shared" si="5"/>
        <v>13689</v>
      </c>
      <c r="H27" s="94">
        <f t="shared" si="5"/>
        <v>8829</v>
      </c>
    </row>
    <row r="28" spans="1:8" s="50" customFormat="1" x14ac:dyDescent="0.2">
      <c r="A28" s="88">
        <v>2</v>
      </c>
      <c r="B28" s="94">
        <f t="shared" ref="B28" si="6">ROUNDUP(B8*0.9,)</f>
        <v>13284</v>
      </c>
      <c r="C28" s="94">
        <f t="shared" ref="C28:H28" si="7">ROUNDUP(C8*0.9,)</f>
        <v>10206</v>
      </c>
      <c r="D28" s="94">
        <f t="shared" si="7"/>
        <v>14256</v>
      </c>
      <c r="E28" s="94">
        <f t="shared" si="7"/>
        <v>11340</v>
      </c>
      <c r="F28" s="94">
        <f t="shared" si="7"/>
        <v>14256</v>
      </c>
      <c r="G28" s="94">
        <f t="shared" si="7"/>
        <v>15066</v>
      </c>
      <c r="H28" s="94">
        <f t="shared" si="7"/>
        <v>10206</v>
      </c>
    </row>
    <row r="29" spans="1:8" s="50" customFormat="1" x14ac:dyDescent="0.2">
      <c r="A29" s="42" t="s">
        <v>234</v>
      </c>
      <c r="B29" s="94"/>
      <c r="C29" s="94"/>
      <c r="D29" s="94"/>
      <c r="E29" s="94"/>
      <c r="F29" s="94"/>
      <c r="G29" s="94"/>
      <c r="H29" s="94"/>
    </row>
    <row r="30" spans="1:8" s="50" customFormat="1" x14ac:dyDescent="0.2">
      <c r="A30" s="180">
        <v>1</v>
      </c>
      <c r="B30" s="94">
        <f t="shared" ref="B30" si="8">ROUNDUP(B10*0.9,)</f>
        <v>13527</v>
      </c>
      <c r="C30" s="94">
        <f t="shared" ref="C30:H30" si="9">ROUNDUP(C10*0.9,)</f>
        <v>10449</v>
      </c>
      <c r="D30" s="94">
        <f t="shared" si="9"/>
        <v>14499</v>
      </c>
      <c r="E30" s="94">
        <f t="shared" si="9"/>
        <v>11583</v>
      </c>
      <c r="F30" s="94">
        <f t="shared" si="9"/>
        <v>14499</v>
      </c>
      <c r="G30" s="94">
        <f t="shared" si="9"/>
        <v>15309</v>
      </c>
      <c r="H30" s="94">
        <f t="shared" si="9"/>
        <v>10449</v>
      </c>
    </row>
    <row r="31" spans="1:8" s="50" customFormat="1" x14ac:dyDescent="0.2">
      <c r="A31" s="180">
        <v>2</v>
      </c>
      <c r="B31" s="94">
        <f t="shared" ref="B31" si="10">ROUNDUP(B11*0.9,)</f>
        <v>14904</v>
      </c>
      <c r="C31" s="94">
        <f t="shared" ref="C31:H31" si="11">ROUNDUP(C11*0.9,)</f>
        <v>11826</v>
      </c>
      <c r="D31" s="94">
        <f t="shared" si="11"/>
        <v>15876</v>
      </c>
      <c r="E31" s="94">
        <f t="shared" si="11"/>
        <v>12960</v>
      </c>
      <c r="F31" s="94">
        <f t="shared" si="11"/>
        <v>15876</v>
      </c>
      <c r="G31" s="94">
        <f t="shared" si="11"/>
        <v>16686</v>
      </c>
      <c r="H31" s="94">
        <f t="shared" si="11"/>
        <v>11826</v>
      </c>
    </row>
    <row r="32" spans="1:8" s="50" customFormat="1" x14ac:dyDescent="0.2">
      <c r="A32" s="42" t="s">
        <v>84</v>
      </c>
      <c r="B32" s="94"/>
      <c r="C32" s="94"/>
      <c r="D32" s="94"/>
      <c r="E32" s="94"/>
      <c r="F32" s="94"/>
      <c r="G32" s="94"/>
      <c r="H32" s="94"/>
    </row>
    <row r="33" spans="1:8" s="50" customFormat="1" x14ac:dyDescent="0.2">
      <c r="A33" s="88">
        <f>A27</f>
        <v>1</v>
      </c>
      <c r="B33" s="94">
        <f t="shared" ref="B33" si="12">ROUNDUP(B13*0.9,)</f>
        <v>14337</v>
      </c>
      <c r="C33" s="94">
        <f t="shared" ref="C33:H33" si="13">ROUNDUP(C13*0.9,)</f>
        <v>11259</v>
      </c>
      <c r="D33" s="94">
        <f t="shared" si="13"/>
        <v>15309</v>
      </c>
      <c r="E33" s="94">
        <f t="shared" si="13"/>
        <v>12393</v>
      </c>
      <c r="F33" s="94">
        <f t="shared" si="13"/>
        <v>15309</v>
      </c>
      <c r="G33" s="94">
        <f t="shared" si="13"/>
        <v>16119</v>
      </c>
      <c r="H33" s="94">
        <f t="shared" si="13"/>
        <v>11259</v>
      </c>
    </row>
    <row r="34" spans="1:8" s="50" customFormat="1" x14ac:dyDescent="0.2">
      <c r="A34" s="88">
        <f>A28</f>
        <v>2</v>
      </c>
      <c r="B34" s="94">
        <f t="shared" ref="B34" si="14">ROUNDUP(B14*0.9,)</f>
        <v>15714</v>
      </c>
      <c r="C34" s="94">
        <f t="shared" ref="C34:H34" si="15">ROUNDUP(C14*0.9,)</f>
        <v>12636</v>
      </c>
      <c r="D34" s="94">
        <f t="shared" si="15"/>
        <v>16686</v>
      </c>
      <c r="E34" s="94">
        <f t="shared" si="15"/>
        <v>13770</v>
      </c>
      <c r="F34" s="94">
        <f t="shared" si="15"/>
        <v>16686</v>
      </c>
      <c r="G34" s="94">
        <f t="shared" si="15"/>
        <v>17496</v>
      </c>
      <c r="H34" s="94">
        <f t="shared" si="15"/>
        <v>12636</v>
      </c>
    </row>
    <row r="35" spans="1:8" s="50" customFormat="1" x14ac:dyDescent="0.2">
      <c r="A35" s="42" t="s">
        <v>85</v>
      </c>
      <c r="B35" s="94"/>
      <c r="C35" s="94"/>
      <c r="D35" s="94"/>
      <c r="E35" s="94"/>
      <c r="F35" s="94"/>
      <c r="G35" s="94"/>
      <c r="H35" s="94"/>
    </row>
    <row r="36" spans="1:8" s="50" customFormat="1" x14ac:dyDescent="0.2">
      <c r="A36" s="88">
        <f>A27</f>
        <v>1</v>
      </c>
      <c r="B36" s="94">
        <f t="shared" ref="B36" si="16">ROUNDUP(B16*0.9,)</f>
        <v>15714</v>
      </c>
      <c r="C36" s="94">
        <f t="shared" ref="C36:H36" si="17">ROUNDUP(C16*0.9,)</f>
        <v>12636</v>
      </c>
      <c r="D36" s="94">
        <f t="shared" si="17"/>
        <v>16686</v>
      </c>
      <c r="E36" s="94">
        <f t="shared" si="17"/>
        <v>13770</v>
      </c>
      <c r="F36" s="94">
        <f t="shared" si="17"/>
        <v>16686</v>
      </c>
      <c r="G36" s="94">
        <f t="shared" si="17"/>
        <v>17496</v>
      </c>
      <c r="H36" s="94">
        <f t="shared" si="17"/>
        <v>12636</v>
      </c>
    </row>
    <row r="37" spans="1:8" s="50" customFormat="1" x14ac:dyDescent="0.2">
      <c r="A37" s="88">
        <f>A28</f>
        <v>2</v>
      </c>
      <c r="B37" s="94">
        <f t="shared" ref="B37" si="18">ROUNDUP(B17*0.9,)</f>
        <v>17091</v>
      </c>
      <c r="C37" s="94">
        <f t="shared" ref="C37:H37" si="19">ROUNDUP(C17*0.9,)</f>
        <v>14013</v>
      </c>
      <c r="D37" s="94">
        <f t="shared" si="19"/>
        <v>18063</v>
      </c>
      <c r="E37" s="94">
        <f t="shared" si="19"/>
        <v>15147</v>
      </c>
      <c r="F37" s="94">
        <f t="shared" si="19"/>
        <v>18063</v>
      </c>
      <c r="G37" s="94">
        <f t="shared" si="19"/>
        <v>18873</v>
      </c>
      <c r="H37" s="94">
        <f t="shared" si="19"/>
        <v>14013</v>
      </c>
    </row>
    <row r="38" spans="1:8" s="50" customFormat="1" x14ac:dyDescent="0.2">
      <c r="A38" s="42" t="s">
        <v>86</v>
      </c>
      <c r="B38" s="94"/>
      <c r="C38" s="94"/>
      <c r="D38" s="94"/>
      <c r="E38" s="94"/>
      <c r="F38" s="94"/>
      <c r="G38" s="94"/>
      <c r="H38" s="94"/>
    </row>
    <row r="39" spans="1:8" s="50" customFormat="1" x14ac:dyDescent="0.2">
      <c r="A39" s="88">
        <f>A27</f>
        <v>1</v>
      </c>
      <c r="B39" s="94">
        <f t="shared" ref="B39" si="20">ROUNDUP(B19*0.9,)</f>
        <v>32157</v>
      </c>
      <c r="C39" s="94">
        <f t="shared" ref="C39:H39" si="21">ROUNDUP(C19*0.9,)</f>
        <v>29079</v>
      </c>
      <c r="D39" s="94">
        <f t="shared" si="21"/>
        <v>33129</v>
      </c>
      <c r="E39" s="94">
        <f t="shared" si="21"/>
        <v>30213</v>
      </c>
      <c r="F39" s="94">
        <f t="shared" si="21"/>
        <v>33129</v>
      </c>
      <c r="G39" s="94">
        <f t="shared" si="21"/>
        <v>33939</v>
      </c>
      <c r="H39" s="94">
        <f t="shared" si="21"/>
        <v>29079</v>
      </c>
    </row>
    <row r="40" spans="1:8" s="50" customFormat="1" x14ac:dyDescent="0.2">
      <c r="A40" s="88">
        <f>A28</f>
        <v>2</v>
      </c>
      <c r="B40" s="94">
        <f t="shared" ref="B40" si="22">ROUNDUP(B20*0.9,)</f>
        <v>33534</v>
      </c>
      <c r="C40" s="94">
        <f t="shared" ref="C40:H40" si="23">ROUNDUP(C20*0.9,)</f>
        <v>30456</v>
      </c>
      <c r="D40" s="94">
        <f t="shared" si="23"/>
        <v>34506</v>
      </c>
      <c r="E40" s="94">
        <f t="shared" si="23"/>
        <v>31590</v>
      </c>
      <c r="F40" s="94">
        <f t="shared" si="23"/>
        <v>34506</v>
      </c>
      <c r="G40" s="94">
        <f t="shared" si="23"/>
        <v>35316</v>
      </c>
      <c r="H40" s="94">
        <f t="shared" si="23"/>
        <v>30456</v>
      </c>
    </row>
    <row r="41" spans="1:8" s="50" customFormat="1" x14ac:dyDescent="0.2">
      <c r="A41" s="42" t="s">
        <v>87</v>
      </c>
      <c r="B41" s="94"/>
      <c r="C41" s="94"/>
      <c r="D41" s="94"/>
      <c r="E41" s="94"/>
      <c r="F41" s="94"/>
      <c r="G41" s="94"/>
      <c r="H41" s="94"/>
    </row>
    <row r="42" spans="1:8" s="50" customFormat="1" x14ac:dyDescent="0.2">
      <c r="A42" s="88" t="s">
        <v>88</v>
      </c>
      <c r="B42" s="42">
        <f t="shared" ref="B42" si="24">ROUNDUP(B22*0.9,)</f>
        <v>49734</v>
      </c>
      <c r="C42" s="42">
        <f t="shared" ref="C42:H42" si="25">ROUNDUP(C22*0.9,)</f>
        <v>46656</v>
      </c>
      <c r="D42" s="42">
        <f t="shared" si="25"/>
        <v>50706</v>
      </c>
      <c r="E42" s="42">
        <f t="shared" si="25"/>
        <v>47790</v>
      </c>
      <c r="F42" s="42">
        <f t="shared" si="25"/>
        <v>50706</v>
      </c>
      <c r="G42" s="42">
        <f t="shared" si="25"/>
        <v>51516</v>
      </c>
      <c r="H42" s="42">
        <f t="shared" si="25"/>
        <v>46656</v>
      </c>
    </row>
    <row r="43" spans="1:8" s="50" customFormat="1" ht="135" x14ac:dyDescent="0.2">
      <c r="A43" s="156" t="s">
        <v>267</v>
      </c>
    </row>
    <row r="44" spans="1:8" s="50" customFormat="1" x14ac:dyDescent="0.2">
      <c r="A44" s="144" t="s">
        <v>71</v>
      </c>
    </row>
    <row r="45" spans="1:8" s="50" customFormat="1" x14ac:dyDescent="0.2">
      <c r="A45" s="57" t="s">
        <v>268</v>
      </c>
    </row>
    <row r="46" spans="1:8" x14ac:dyDescent="0.2">
      <c r="A46" s="57" t="s">
        <v>269</v>
      </c>
    </row>
    <row r="47" spans="1:8" ht="10.7" customHeight="1" thickBot="1" x14ac:dyDescent="0.25">
      <c r="A47" s="41"/>
    </row>
    <row r="48" spans="1:8" ht="12.75" thickBot="1" x14ac:dyDescent="0.25">
      <c r="A48" s="104" t="s">
        <v>66</v>
      </c>
    </row>
    <row r="49" spans="1:1" ht="13.35" customHeight="1" x14ac:dyDescent="0.2">
      <c r="A49" s="63" t="s">
        <v>78</v>
      </c>
    </row>
    <row r="50" spans="1:1" ht="13.35" customHeight="1" x14ac:dyDescent="0.2">
      <c r="A50" s="56" t="s">
        <v>240</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247</v>
      </c>
    </row>
    <row r="57" spans="1:1" ht="42" x14ac:dyDescent="0.2">
      <c r="A57" s="186" t="s">
        <v>243</v>
      </c>
    </row>
    <row r="58" spans="1:1" ht="21" x14ac:dyDescent="0.2">
      <c r="A58" s="186" t="s">
        <v>244</v>
      </c>
    </row>
    <row r="59" spans="1:1" ht="21" x14ac:dyDescent="0.2">
      <c r="A59" s="186" t="s">
        <v>270</v>
      </c>
    </row>
    <row r="60" spans="1:1" ht="75" customHeight="1" x14ac:dyDescent="0.2">
      <c r="A60" s="186" t="s">
        <v>271</v>
      </c>
    </row>
    <row r="61" spans="1:1" ht="42" x14ac:dyDescent="0.2">
      <c r="A61" s="145" t="s">
        <v>272</v>
      </c>
    </row>
    <row r="62" spans="1:1" ht="31.5" x14ac:dyDescent="0.2">
      <c r="A62" s="186" t="s">
        <v>273</v>
      </c>
    </row>
    <row r="63" spans="1:1" ht="21" x14ac:dyDescent="0.2">
      <c r="A63" s="186" t="s">
        <v>274</v>
      </c>
    </row>
    <row r="64" spans="1:1" ht="31.5" x14ac:dyDescent="0.2">
      <c r="A64" s="113" t="s">
        <v>99</v>
      </c>
    </row>
    <row r="65" spans="1:1" ht="63" x14ac:dyDescent="0.2">
      <c r="A65" s="149" t="s">
        <v>245</v>
      </c>
    </row>
    <row r="66" spans="1:1" ht="21" x14ac:dyDescent="0.2">
      <c r="A66" s="140" t="s">
        <v>95</v>
      </c>
    </row>
    <row r="67" spans="1:1" ht="42.75" x14ac:dyDescent="0.2">
      <c r="A67" s="108" t="s">
        <v>242</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2" width="9.7109375" style="48" bestFit="1" customWidth="1"/>
    <col min="3" max="6" width="9.7109375" style="48" customWidth="1"/>
    <col min="7" max="8" width="9.7109375" style="48" bestFit="1" customWidth="1"/>
    <col min="9" max="16384" width="9" style="48"/>
  </cols>
  <sheetData>
    <row r="1" spans="1:8" s="51" customFormat="1" ht="12" customHeight="1" x14ac:dyDescent="0.2">
      <c r="A1" s="213" t="s">
        <v>82</v>
      </c>
    </row>
    <row r="2" spans="1:8" s="51" customFormat="1" ht="12" customHeight="1" x14ac:dyDescent="0.2">
      <c r="A2" s="213"/>
    </row>
    <row r="3" spans="1:8" s="51" customFormat="1" ht="11.1" customHeight="1" x14ac:dyDescent="0.2">
      <c r="A3" s="147" t="s">
        <v>238</v>
      </c>
    </row>
    <row r="4" spans="1:8" s="52" customFormat="1" ht="32.1" customHeight="1" x14ac:dyDescent="0.2">
      <c r="A4" s="98" t="s">
        <v>64</v>
      </c>
      <c r="B4" s="136">
        <f>'C завтраками| Bed and breakfast'!B4</f>
        <v>45910</v>
      </c>
      <c r="C4" s="136">
        <f>'C завтраками| Bed and breakfast'!C4</f>
        <v>45914</v>
      </c>
      <c r="D4" s="136">
        <f>'C завтраками| Bed and breakfast'!D4</f>
        <v>45916</v>
      </c>
      <c r="E4" s="136">
        <f>'C завтраками| Bed and breakfast'!E4</f>
        <v>45919</v>
      </c>
      <c r="F4" s="136">
        <f>'C завтраками| Bed and breakfast'!F4</f>
        <v>45922</v>
      </c>
      <c r="G4" s="136">
        <f>'C завтраками| Bed and breakfast'!G4</f>
        <v>45924</v>
      </c>
      <c r="H4" s="136">
        <f>'C завтраками| Bed and breakfast'!H4</f>
        <v>45926</v>
      </c>
    </row>
    <row r="5" spans="1:8" s="53" customFormat="1" ht="21.95" customHeight="1" x14ac:dyDescent="0.2">
      <c r="A5" s="98"/>
      <c r="B5" s="136">
        <f>'C завтраками| Bed and breakfast'!B5</f>
        <v>45913</v>
      </c>
      <c r="C5" s="136">
        <f>'C завтраками| Bed and breakfast'!C5</f>
        <v>45915</v>
      </c>
      <c r="D5" s="136">
        <f>'C завтраками| Bed and breakfast'!D5</f>
        <v>45918</v>
      </c>
      <c r="E5" s="136">
        <f>'C завтраками| Bed and breakfast'!E5</f>
        <v>45921</v>
      </c>
      <c r="F5" s="136">
        <f>'C завтраками| Bed and breakfast'!F5</f>
        <v>45923</v>
      </c>
      <c r="G5" s="136">
        <f>'C завтраками| Bed and breakfast'!G5</f>
        <v>45925</v>
      </c>
      <c r="H5" s="136">
        <f>'C завтраками| Bed and breakfast'!H5</f>
        <v>45930</v>
      </c>
    </row>
    <row r="6" spans="1:8" s="53" customFormat="1" x14ac:dyDescent="0.2">
      <c r="A6" s="42" t="s">
        <v>83</v>
      </c>
      <c r="B6" s="87"/>
      <c r="C6" s="87"/>
      <c r="D6" s="87"/>
      <c r="E6" s="87"/>
      <c r="F6" s="87"/>
      <c r="G6" s="87"/>
      <c r="H6" s="87"/>
    </row>
    <row r="7" spans="1:8" s="53" customFormat="1" x14ac:dyDescent="0.2">
      <c r="A7" s="88">
        <v>1</v>
      </c>
      <c r="B7" s="42">
        <f>'C завтраками| Bed and breakfast'!B7*0.9</f>
        <v>13230</v>
      </c>
      <c r="C7" s="42">
        <f>'C завтраками| Bed and breakfast'!C7*0.9</f>
        <v>9810</v>
      </c>
      <c r="D7" s="42">
        <f>'C завтраками| Bed and breakfast'!D7*0.9</f>
        <v>14310</v>
      </c>
      <c r="E7" s="42">
        <f>'C завтраками| Bed and breakfast'!E7*0.9</f>
        <v>11070</v>
      </c>
      <c r="F7" s="42">
        <f>'C завтраками| Bed and breakfast'!F7*0.9</f>
        <v>14310</v>
      </c>
      <c r="G7" s="42">
        <f>'C завтраками| Bed and breakfast'!G7*0.9</f>
        <v>15210</v>
      </c>
      <c r="H7" s="42">
        <f>'C завтраками| Bed and breakfast'!H7*0.9</f>
        <v>9810</v>
      </c>
    </row>
    <row r="8" spans="1:8" s="53" customFormat="1" x14ac:dyDescent="0.2">
      <c r="A8" s="88">
        <v>2</v>
      </c>
      <c r="B8" s="42">
        <f>'C завтраками| Bed and breakfast'!B8*0.9</f>
        <v>14760</v>
      </c>
      <c r="C8" s="42">
        <f>'C завтраками| Bed and breakfast'!C8*0.9</f>
        <v>11340</v>
      </c>
      <c r="D8" s="42">
        <f>'C завтраками| Bed and breakfast'!D8*0.9</f>
        <v>15840</v>
      </c>
      <c r="E8" s="42">
        <f>'C завтраками| Bed and breakfast'!E8*0.9</f>
        <v>12600</v>
      </c>
      <c r="F8" s="42">
        <f>'C завтраками| Bed and breakfast'!F8*0.9</f>
        <v>15840</v>
      </c>
      <c r="G8" s="42">
        <f>'C завтраками| Bed and breakfast'!G8*0.9</f>
        <v>16740</v>
      </c>
      <c r="H8" s="42">
        <f>'C завтраками| Bed and breakfast'!H8*0.9</f>
        <v>11340</v>
      </c>
    </row>
    <row r="9" spans="1:8" s="53" customFormat="1" x14ac:dyDescent="0.2">
      <c r="A9" s="42" t="s">
        <v>234</v>
      </c>
      <c r="B9" s="42"/>
      <c r="C9" s="42"/>
      <c r="D9" s="42"/>
      <c r="E9" s="42"/>
      <c r="F9" s="42"/>
      <c r="G9" s="42"/>
      <c r="H9" s="42"/>
    </row>
    <row r="10" spans="1:8" s="53" customFormat="1" x14ac:dyDescent="0.2">
      <c r="A10" s="180">
        <v>1</v>
      </c>
      <c r="B10" s="42">
        <f>'C завтраками| Bed and breakfast'!B10*0.9</f>
        <v>15030</v>
      </c>
      <c r="C10" s="42">
        <f>'C завтраками| Bed and breakfast'!C10*0.9</f>
        <v>11610</v>
      </c>
      <c r="D10" s="42">
        <f>'C завтраками| Bed and breakfast'!D10*0.9</f>
        <v>16110</v>
      </c>
      <c r="E10" s="42">
        <f>'C завтраками| Bed and breakfast'!E10*0.9</f>
        <v>12870</v>
      </c>
      <c r="F10" s="42">
        <f>'C завтраками| Bed and breakfast'!F10*0.9</f>
        <v>16110</v>
      </c>
      <c r="G10" s="42">
        <f>'C завтраками| Bed and breakfast'!G10*0.9</f>
        <v>17010</v>
      </c>
      <c r="H10" s="42">
        <f>'C завтраками| Bed and breakfast'!H10*0.9</f>
        <v>11610</v>
      </c>
    </row>
    <row r="11" spans="1:8" s="53" customFormat="1" x14ac:dyDescent="0.2">
      <c r="A11" s="180">
        <v>2</v>
      </c>
      <c r="B11" s="42">
        <f>'C завтраками| Bed and breakfast'!B11*0.9</f>
        <v>16560</v>
      </c>
      <c r="C11" s="42">
        <f>'C завтраками| Bed and breakfast'!C11*0.9</f>
        <v>13140</v>
      </c>
      <c r="D11" s="42">
        <f>'C завтраками| Bed and breakfast'!D11*0.9</f>
        <v>17640</v>
      </c>
      <c r="E11" s="42">
        <f>'C завтраками| Bed and breakfast'!E11*0.9</f>
        <v>14400</v>
      </c>
      <c r="F11" s="42">
        <f>'C завтраками| Bed and breakfast'!F11*0.9</f>
        <v>17640</v>
      </c>
      <c r="G11" s="42">
        <f>'C завтраками| Bed and breakfast'!G11*0.9</f>
        <v>18540</v>
      </c>
      <c r="H11" s="42">
        <f>'C завтраками| Bed and breakfast'!H11*0.9</f>
        <v>13140</v>
      </c>
    </row>
    <row r="12" spans="1:8" s="53" customFormat="1" x14ac:dyDescent="0.2">
      <c r="A12" s="42" t="s">
        <v>84</v>
      </c>
      <c r="B12" s="42"/>
      <c r="C12" s="42"/>
      <c r="D12" s="42"/>
      <c r="E12" s="42"/>
      <c r="F12" s="42"/>
      <c r="G12" s="42"/>
      <c r="H12" s="42"/>
    </row>
    <row r="13" spans="1:8" s="53" customFormat="1" x14ac:dyDescent="0.2">
      <c r="A13" s="88">
        <f>A7</f>
        <v>1</v>
      </c>
      <c r="B13" s="42">
        <f>'C завтраками| Bed and breakfast'!B13*0.9</f>
        <v>15930</v>
      </c>
      <c r="C13" s="42">
        <f>'C завтраками| Bed and breakfast'!C13*0.9</f>
        <v>12510</v>
      </c>
      <c r="D13" s="42">
        <f>'C завтраками| Bed and breakfast'!D13*0.9</f>
        <v>17010</v>
      </c>
      <c r="E13" s="42">
        <f>'C завтраками| Bed and breakfast'!E13*0.9</f>
        <v>13770</v>
      </c>
      <c r="F13" s="42">
        <f>'C завтраками| Bed and breakfast'!F13*0.9</f>
        <v>17010</v>
      </c>
      <c r="G13" s="42">
        <f>'C завтраками| Bed and breakfast'!G13*0.9</f>
        <v>17910</v>
      </c>
      <c r="H13" s="42">
        <f>'C завтраками| Bed and breakfast'!H13*0.9</f>
        <v>12510</v>
      </c>
    </row>
    <row r="14" spans="1:8" s="53" customFormat="1" x14ac:dyDescent="0.2">
      <c r="A14" s="88">
        <f>A8</f>
        <v>2</v>
      </c>
      <c r="B14" s="42">
        <f>'C завтраками| Bed and breakfast'!B14*0.9</f>
        <v>17460</v>
      </c>
      <c r="C14" s="42">
        <f>'C завтраками| Bed and breakfast'!C14*0.9</f>
        <v>14040</v>
      </c>
      <c r="D14" s="42">
        <f>'C завтраками| Bed and breakfast'!D14*0.9</f>
        <v>18540</v>
      </c>
      <c r="E14" s="42">
        <f>'C завтраками| Bed and breakfast'!E14*0.9</f>
        <v>15300</v>
      </c>
      <c r="F14" s="42">
        <f>'C завтраками| Bed and breakfast'!F14*0.9</f>
        <v>18540</v>
      </c>
      <c r="G14" s="42">
        <f>'C завтраками| Bed and breakfast'!G14*0.9</f>
        <v>19440</v>
      </c>
      <c r="H14" s="42">
        <f>'C завтраками| Bed and breakfast'!H14*0.9</f>
        <v>14040</v>
      </c>
    </row>
    <row r="15" spans="1:8" s="53" customFormat="1" x14ac:dyDescent="0.2">
      <c r="A15" s="42" t="s">
        <v>85</v>
      </c>
      <c r="B15" s="42"/>
      <c r="C15" s="42"/>
      <c r="D15" s="42"/>
      <c r="E15" s="42"/>
      <c r="F15" s="42"/>
      <c r="G15" s="42"/>
      <c r="H15" s="42"/>
    </row>
    <row r="16" spans="1:8" s="53" customFormat="1" x14ac:dyDescent="0.2">
      <c r="A16" s="88">
        <f>A7</f>
        <v>1</v>
      </c>
      <c r="B16" s="42">
        <f>'C завтраками| Bed and breakfast'!B16*0.9</f>
        <v>17460</v>
      </c>
      <c r="C16" s="42">
        <f>'C завтраками| Bed and breakfast'!C16*0.9</f>
        <v>14040</v>
      </c>
      <c r="D16" s="42">
        <f>'C завтраками| Bed and breakfast'!D16*0.9</f>
        <v>18540</v>
      </c>
      <c r="E16" s="42">
        <f>'C завтраками| Bed and breakfast'!E16*0.9</f>
        <v>15300</v>
      </c>
      <c r="F16" s="42">
        <f>'C завтраками| Bed and breakfast'!F16*0.9</f>
        <v>18540</v>
      </c>
      <c r="G16" s="42">
        <f>'C завтраками| Bed and breakfast'!G16*0.9</f>
        <v>19440</v>
      </c>
      <c r="H16" s="42">
        <f>'C завтраками| Bed and breakfast'!H16*0.9</f>
        <v>14040</v>
      </c>
    </row>
    <row r="17" spans="1:8" s="53" customFormat="1" x14ac:dyDescent="0.2">
      <c r="A17" s="88">
        <f>A8</f>
        <v>2</v>
      </c>
      <c r="B17" s="42">
        <f>'C завтраками| Bed and breakfast'!B17*0.9</f>
        <v>18990</v>
      </c>
      <c r="C17" s="42">
        <f>'C завтраками| Bed and breakfast'!C17*0.9</f>
        <v>15570</v>
      </c>
      <c r="D17" s="42">
        <f>'C завтраками| Bed and breakfast'!D17*0.9</f>
        <v>20070</v>
      </c>
      <c r="E17" s="42">
        <f>'C завтраками| Bed and breakfast'!E17*0.9</f>
        <v>16830</v>
      </c>
      <c r="F17" s="42">
        <f>'C завтраками| Bed and breakfast'!F17*0.9</f>
        <v>20070</v>
      </c>
      <c r="G17" s="42">
        <f>'C завтраками| Bed and breakfast'!G17*0.9</f>
        <v>20970</v>
      </c>
      <c r="H17" s="42">
        <f>'C завтраками| Bed and breakfast'!H17*0.9</f>
        <v>15570</v>
      </c>
    </row>
    <row r="18" spans="1:8" s="53" customFormat="1" x14ac:dyDescent="0.2">
      <c r="A18" s="42" t="s">
        <v>86</v>
      </c>
      <c r="B18" s="42"/>
      <c r="C18" s="42"/>
      <c r="D18" s="42"/>
      <c r="E18" s="42"/>
      <c r="F18" s="42"/>
      <c r="G18" s="42"/>
      <c r="H18" s="42"/>
    </row>
    <row r="19" spans="1:8" s="53" customFormat="1" x14ac:dyDescent="0.2">
      <c r="A19" s="88">
        <f>A7</f>
        <v>1</v>
      </c>
      <c r="B19" s="42">
        <f>'C завтраками| Bed and breakfast'!B19*0.9</f>
        <v>35730</v>
      </c>
      <c r="C19" s="42">
        <f>'C завтраками| Bed and breakfast'!C19*0.9</f>
        <v>32310</v>
      </c>
      <c r="D19" s="42">
        <f>'C завтраками| Bed and breakfast'!D19*0.9</f>
        <v>36810</v>
      </c>
      <c r="E19" s="42">
        <f>'C завтраками| Bed and breakfast'!E19*0.9</f>
        <v>33570</v>
      </c>
      <c r="F19" s="42">
        <f>'C завтраками| Bed and breakfast'!F19*0.9</f>
        <v>36810</v>
      </c>
      <c r="G19" s="42">
        <f>'C завтраками| Bed and breakfast'!G19*0.9</f>
        <v>37710</v>
      </c>
      <c r="H19" s="42">
        <f>'C завтраками| Bed and breakfast'!H19*0.9</f>
        <v>32310</v>
      </c>
    </row>
    <row r="20" spans="1:8" s="53" customFormat="1" x14ac:dyDescent="0.2">
      <c r="A20" s="88">
        <f>A8</f>
        <v>2</v>
      </c>
      <c r="B20" s="42">
        <f>'C завтраками| Bed and breakfast'!B20*0.9</f>
        <v>37260</v>
      </c>
      <c r="C20" s="42">
        <f>'C завтраками| Bed and breakfast'!C20*0.9</f>
        <v>33840</v>
      </c>
      <c r="D20" s="42">
        <f>'C завтраками| Bed and breakfast'!D20*0.9</f>
        <v>38340</v>
      </c>
      <c r="E20" s="42">
        <f>'C завтраками| Bed and breakfast'!E20*0.9</f>
        <v>35100</v>
      </c>
      <c r="F20" s="42">
        <f>'C завтраками| Bed and breakfast'!F20*0.9</f>
        <v>38340</v>
      </c>
      <c r="G20" s="42">
        <f>'C завтраками| Bed and breakfast'!G20*0.9</f>
        <v>39240</v>
      </c>
      <c r="H20" s="42">
        <f>'C завтраками| Bed and breakfast'!H20*0.9</f>
        <v>33840</v>
      </c>
    </row>
    <row r="21" spans="1:8" s="53" customFormat="1" x14ac:dyDescent="0.2">
      <c r="A21" s="42" t="s">
        <v>87</v>
      </c>
      <c r="B21" s="42"/>
      <c r="C21" s="42"/>
      <c r="D21" s="42"/>
      <c r="E21" s="42"/>
      <c r="F21" s="42"/>
      <c r="G21" s="42"/>
      <c r="H21" s="42"/>
    </row>
    <row r="22" spans="1:8" s="53" customFormat="1" x14ac:dyDescent="0.2">
      <c r="A22" s="88" t="s">
        <v>88</v>
      </c>
      <c r="B22" s="42">
        <f>'C завтраками| Bed and breakfast'!B22*0.9</f>
        <v>55260</v>
      </c>
      <c r="C22" s="42">
        <f>'C завтраками| Bed and breakfast'!C22*0.9</f>
        <v>51840</v>
      </c>
      <c r="D22" s="42">
        <f>'C завтраками| Bed and breakfast'!D22*0.9</f>
        <v>56340</v>
      </c>
      <c r="E22" s="42">
        <f>'C завтраками| Bed and breakfast'!E22*0.9</f>
        <v>53100</v>
      </c>
      <c r="F22" s="42">
        <f>'C завтраками| Bed and breakfast'!F22*0.9</f>
        <v>56340</v>
      </c>
      <c r="G22" s="42">
        <f>'C завтраками| Bed and breakfast'!G22*0.9</f>
        <v>57240</v>
      </c>
      <c r="H22" s="42">
        <f>'C завтраками| Bed and breakfast'!H22*0.9</f>
        <v>51840</v>
      </c>
    </row>
    <row r="23" spans="1:8" s="53" customFormat="1" x14ac:dyDescent="0.2">
      <c r="A23" s="89"/>
      <c r="B23" s="89"/>
      <c r="C23" s="89"/>
      <c r="D23" s="89"/>
      <c r="E23" s="89"/>
      <c r="F23" s="89"/>
      <c r="G23" s="89"/>
      <c r="H23" s="89"/>
    </row>
    <row r="24" spans="1:8" ht="18" customHeight="1" x14ac:dyDescent="0.2">
      <c r="A24" s="111" t="s">
        <v>100</v>
      </c>
      <c r="B24" s="136">
        <f t="shared" ref="B24" si="0">B4</f>
        <v>45910</v>
      </c>
      <c r="C24" s="136">
        <f t="shared" ref="C24:H24" si="1">C4</f>
        <v>45914</v>
      </c>
      <c r="D24" s="136">
        <f t="shared" si="1"/>
        <v>45916</v>
      </c>
      <c r="E24" s="136">
        <f t="shared" si="1"/>
        <v>45919</v>
      </c>
      <c r="F24" s="136">
        <f t="shared" si="1"/>
        <v>45922</v>
      </c>
      <c r="G24" s="136">
        <f t="shared" si="1"/>
        <v>45924</v>
      </c>
      <c r="H24" s="136">
        <f t="shared" si="1"/>
        <v>45926</v>
      </c>
    </row>
    <row r="25" spans="1:8" ht="20.25" customHeight="1" x14ac:dyDescent="0.2">
      <c r="A25" s="90" t="s">
        <v>64</v>
      </c>
      <c r="B25" s="136">
        <f t="shared" ref="B25" si="2">B5</f>
        <v>45913</v>
      </c>
      <c r="C25" s="136">
        <f t="shared" ref="C25:H25" si="3">C5</f>
        <v>45915</v>
      </c>
      <c r="D25" s="136">
        <f t="shared" si="3"/>
        <v>45918</v>
      </c>
      <c r="E25" s="136">
        <f t="shared" si="3"/>
        <v>45921</v>
      </c>
      <c r="F25" s="136">
        <f t="shared" si="3"/>
        <v>45923</v>
      </c>
      <c r="G25" s="136">
        <f t="shared" si="3"/>
        <v>45925</v>
      </c>
      <c r="H25" s="136">
        <f t="shared" si="3"/>
        <v>45930</v>
      </c>
    </row>
    <row r="26" spans="1:8" s="44" customFormat="1" x14ac:dyDescent="0.2">
      <c r="A26" s="42" t="s">
        <v>83</v>
      </c>
      <c r="B26" s="87"/>
      <c r="C26" s="87"/>
      <c r="D26" s="87"/>
      <c r="E26" s="87"/>
      <c r="F26" s="87"/>
      <c r="G26" s="87"/>
      <c r="H26" s="87"/>
    </row>
    <row r="27" spans="1:8" s="50" customFormat="1" x14ac:dyDescent="0.2">
      <c r="A27" s="88">
        <v>1</v>
      </c>
      <c r="B27" s="94">
        <f t="shared" ref="B27" si="4">ROUNDUP(B7*0.87,)</f>
        <v>11511</v>
      </c>
      <c r="C27" s="94">
        <f t="shared" ref="C27:H27" si="5">ROUNDUP(C7*0.87,)</f>
        <v>8535</v>
      </c>
      <c r="D27" s="94">
        <f t="shared" si="5"/>
        <v>12450</v>
      </c>
      <c r="E27" s="94">
        <f t="shared" si="5"/>
        <v>9631</v>
      </c>
      <c r="F27" s="94">
        <f t="shared" si="5"/>
        <v>12450</v>
      </c>
      <c r="G27" s="94">
        <f t="shared" si="5"/>
        <v>13233</v>
      </c>
      <c r="H27" s="94">
        <f t="shared" si="5"/>
        <v>8535</v>
      </c>
    </row>
    <row r="28" spans="1:8" s="50" customFormat="1" x14ac:dyDescent="0.2">
      <c r="A28" s="88">
        <v>2</v>
      </c>
      <c r="B28" s="94">
        <f t="shared" ref="B28" si="6">ROUNDUP(B8*0.87,)</f>
        <v>12842</v>
      </c>
      <c r="C28" s="94">
        <f t="shared" ref="C28:H28" si="7">ROUNDUP(C8*0.87,)</f>
        <v>9866</v>
      </c>
      <c r="D28" s="94">
        <f t="shared" si="7"/>
        <v>13781</v>
      </c>
      <c r="E28" s="94">
        <f t="shared" si="7"/>
        <v>10962</v>
      </c>
      <c r="F28" s="94">
        <f t="shared" si="7"/>
        <v>13781</v>
      </c>
      <c r="G28" s="94">
        <f t="shared" si="7"/>
        <v>14564</v>
      </c>
      <c r="H28" s="94">
        <f t="shared" si="7"/>
        <v>9866</v>
      </c>
    </row>
    <row r="29" spans="1:8" s="50" customFormat="1" x14ac:dyDescent="0.2">
      <c r="A29" s="42" t="s">
        <v>234</v>
      </c>
      <c r="B29" s="94"/>
      <c r="C29" s="94"/>
      <c r="D29" s="94"/>
      <c r="E29" s="94"/>
      <c r="F29" s="94"/>
      <c r="G29" s="94"/>
      <c r="H29" s="94"/>
    </row>
    <row r="30" spans="1:8" s="50" customFormat="1" x14ac:dyDescent="0.2">
      <c r="A30" s="180">
        <v>1</v>
      </c>
      <c r="B30" s="94">
        <f t="shared" ref="B30" si="8">ROUNDUP(B10*0.87,)</f>
        <v>13077</v>
      </c>
      <c r="C30" s="94">
        <f t="shared" ref="C30:H30" si="9">ROUNDUP(C10*0.87,)</f>
        <v>10101</v>
      </c>
      <c r="D30" s="94">
        <f t="shared" si="9"/>
        <v>14016</v>
      </c>
      <c r="E30" s="94">
        <f t="shared" si="9"/>
        <v>11197</v>
      </c>
      <c r="F30" s="94">
        <f t="shared" si="9"/>
        <v>14016</v>
      </c>
      <c r="G30" s="94">
        <f t="shared" si="9"/>
        <v>14799</v>
      </c>
      <c r="H30" s="94">
        <f t="shared" si="9"/>
        <v>10101</v>
      </c>
    </row>
    <row r="31" spans="1:8" s="50" customFormat="1" x14ac:dyDescent="0.2">
      <c r="A31" s="180">
        <v>2</v>
      </c>
      <c r="B31" s="94">
        <f t="shared" ref="B31" si="10">ROUNDUP(B11*0.87,)</f>
        <v>14408</v>
      </c>
      <c r="C31" s="94">
        <f t="shared" ref="C31:H31" si="11">ROUNDUP(C11*0.87,)</f>
        <v>11432</v>
      </c>
      <c r="D31" s="94">
        <f t="shared" si="11"/>
        <v>15347</v>
      </c>
      <c r="E31" s="94">
        <f t="shared" si="11"/>
        <v>12528</v>
      </c>
      <c r="F31" s="94">
        <f t="shared" si="11"/>
        <v>15347</v>
      </c>
      <c r="G31" s="94">
        <f t="shared" si="11"/>
        <v>16130</v>
      </c>
      <c r="H31" s="94">
        <f t="shared" si="11"/>
        <v>11432</v>
      </c>
    </row>
    <row r="32" spans="1:8" s="50" customFormat="1" x14ac:dyDescent="0.2">
      <c r="A32" s="42" t="s">
        <v>84</v>
      </c>
      <c r="B32" s="94"/>
      <c r="C32" s="94"/>
      <c r="D32" s="94"/>
      <c r="E32" s="94"/>
      <c r="F32" s="94"/>
      <c r="G32" s="94"/>
      <c r="H32" s="94"/>
    </row>
    <row r="33" spans="1:8" s="50" customFormat="1" x14ac:dyDescent="0.2">
      <c r="A33" s="88">
        <f>A27</f>
        <v>1</v>
      </c>
      <c r="B33" s="94">
        <f t="shared" ref="B33" si="12">ROUNDUP(B13*0.87,)</f>
        <v>13860</v>
      </c>
      <c r="C33" s="94">
        <f t="shared" ref="C33:H33" si="13">ROUNDUP(C13*0.87,)</f>
        <v>10884</v>
      </c>
      <c r="D33" s="94">
        <f t="shared" si="13"/>
        <v>14799</v>
      </c>
      <c r="E33" s="94">
        <f t="shared" si="13"/>
        <v>11980</v>
      </c>
      <c r="F33" s="94">
        <f t="shared" si="13"/>
        <v>14799</v>
      </c>
      <c r="G33" s="94">
        <f t="shared" si="13"/>
        <v>15582</v>
      </c>
      <c r="H33" s="94">
        <f t="shared" si="13"/>
        <v>10884</v>
      </c>
    </row>
    <row r="34" spans="1:8" s="50" customFormat="1" x14ac:dyDescent="0.2">
      <c r="A34" s="88">
        <f>A28</f>
        <v>2</v>
      </c>
      <c r="B34" s="94">
        <f t="shared" ref="B34" si="14">ROUNDUP(B14*0.87,)</f>
        <v>15191</v>
      </c>
      <c r="C34" s="94">
        <f t="shared" ref="C34:H34" si="15">ROUNDUP(C14*0.87,)</f>
        <v>12215</v>
      </c>
      <c r="D34" s="94">
        <f t="shared" si="15"/>
        <v>16130</v>
      </c>
      <c r="E34" s="94">
        <f t="shared" si="15"/>
        <v>13311</v>
      </c>
      <c r="F34" s="94">
        <f t="shared" si="15"/>
        <v>16130</v>
      </c>
      <c r="G34" s="94">
        <f t="shared" si="15"/>
        <v>16913</v>
      </c>
      <c r="H34" s="94">
        <f t="shared" si="15"/>
        <v>12215</v>
      </c>
    </row>
    <row r="35" spans="1:8" s="50" customFormat="1" x14ac:dyDescent="0.2">
      <c r="A35" s="42" t="s">
        <v>85</v>
      </c>
      <c r="B35" s="94"/>
      <c r="C35" s="94"/>
      <c r="D35" s="94"/>
      <c r="E35" s="94"/>
      <c r="F35" s="94"/>
      <c r="G35" s="94"/>
      <c r="H35" s="94"/>
    </row>
    <row r="36" spans="1:8" s="50" customFormat="1" x14ac:dyDescent="0.2">
      <c r="A36" s="88">
        <f>A27</f>
        <v>1</v>
      </c>
      <c r="B36" s="94">
        <f t="shared" ref="B36" si="16">ROUNDUP(B16*0.87,)</f>
        <v>15191</v>
      </c>
      <c r="C36" s="94">
        <f t="shared" ref="C36:H36" si="17">ROUNDUP(C16*0.87,)</f>
        <v>12215</v>
      </c>
      <c r="D36" s="94">
        <f t="shared" si="17"/>
        <v>16130</v>
      </c>
      <c r="E36" s="94">
        <f t="shared" si="17"/>
        <v>13311</v>
      </c>
      <c r="F36" s="94">
        <f t="shared" si="17"/>
        <v>16130</v>
      </c>
      <c r="G36" s="94">
        <f t="shared" si="17"/>
        <v>16913</v>
      </c>
      <c r="H36" s="94">
        <f t="shared" si="17"/>
        <v>12215</v>
      </c>
    </row>
    <row r="37" spans="1:8" s="50" customFormat="1" x14ac:dyDescent="0.2">
      <c r="A37" s="88">
        <f>A28</f>
        <v>2</v>
      </c>
      <c r="B37" s="94">
        <f t="shared" ref="B37" si="18">ROUNDUP(B17*0.87,)</f>
        <v>16522</v>
      </c>
      <c r="C37" s="94">
        <f t="shared" ref="C37:H37" si="19">ROUNDUP(C17*0.87,)</f>
        <v>13546</v>
      </c>
      <c r="D37" s="94">
        <f t="shared" si="19"/>
        <v>17461</v>
      </c>
      <c r="E37" s="94">
        <f t="shared" si="19"/>
        <v>14643</v>
      </c>
      <c r="F37" s="94">
        <f t="shared" si="19"/>
        <v>17461</v>
      </c>
      <c r="G37" s="94">
        <f t="shared" si="19"/>
        <v>18244</v>
      </c>
      <c r="H37" s="94">
        <f t="shared" si="19"/>
        <v>13546</v>
      </c>
    </row>
    <row r="38" spans="1:8" s="50" customFormat="1" x14ac:dyDescent="0.2">
      <c r="A38" s="42" t="s">
        <v>86</v>
      </c>
      <c r="B38" s="94"/>
      <c r="C38" s="94"/>
      <c r="D38" s="94"/>
      <c r="E38" s="94"/>
      <c r="F38" s="94"/>
      <c r="G38" s="94"/>
      <c r="H38" s="94"/>
    </row>
    <row r="39" spans="1:8" s="50" customFormat="1" x14ac:dyDescent="0.2">
      <c r="A39" s="88">
        <f>A27</f>
        <v>1</v>
      </c>
      <c r="B39" s="94">
        <f t="shared" ref="B39" si="20">ROUNDUP(B19*0.87,)</f>
        <v>31086</v>
      </c>
      <c r="C39" s="94">
        <f t="shared" ref="C39:H39" si="21">ROUNDUP(C19*0.87,)</f>
        <v>28110</v>
      </c>
      <c r="D39" s="94">
        <f t="shared" si="21"/>
        <v>32025</v>
      </c>
      <c r="E39" s="94">
        <f t="shared" si="21"/>
        <v>29206</v>
      </c>
      <c r="F39" s="94">
        <f t="shared" si="21"/>
        <v>32025</v>
      </c>
      <c r="G39" s="94">
        <f t="shared" si="21"/>
        <v>32808</v>
      </c>
      <c r="H39" s="94">
        <f t="shared" si="21"/>
        <v>28110</v>
      </c>
    </row>
    <row r="40" spans="1:8" s="50" customFormat="1" x14ac:dyDescent="0.2">
      <c r="A40" s="88">
        <f>A28</f>
        <v>2</v>
      </c>
      <c r="B40" s="94">
        <f t="shared" ref="B40" si="22">ROUNDUP(B20*0.87,)</f>
        <v>32417</v>
      </c>
      <c r="C40" s="94">
        <f t="shared" ref="C40:H40" si="23">ROUNDUP(C20*0.87,)</f>
        <v>29441</v>
      </c>
      <c r="D40" s="94">
        <f t="shared" si="23"/>
        <v>33356</v>
      </c>
      <c r="E40" s="94">
        <f t="shared" si="23"/>
        <v>30537</v>
      </c>
      <c r="F40" s="94">
        <f t="shared" si="23"/>
        <v>33356</v>
      </c>
      <c r="G40" s="94">
        <f t="shared" si="23"/>
        <v>34139</v>
      </c>
      <c r="H40" s="94">
        <f t="shared" si="23"/>
        <v>29441</v>
      </c>
    </row>
    <row r="41" spans="1:8" s="50" customFormat="1" x14ac:dyDescent="0.2">
      <c r="A41" s="42" t="s">
        <v>87</v>
      </c>
      <c r="B41" s="94"/>
      <c r="C41" s="94"/>
      <c r="D41" s="94"/>
      <c r="E41" s="94"/>
      <c r="F41" s="94"/>
      <c r="G41" s="94"/>
      <c r="H41" s="94"/>
    </row>
    <row r="42" spans="1:8" s="50" customFormat="1" x14ac:dyDescent="0.2">
      <c r="A42" s="88" t="s">
        <v>88</v>
      </c>
      <c r="B42" s="94">
        <f t="shared" ref="B42" si="24">ROUNDUP(B22*0.87,)</f>
        <v>48077</v>
      </c>
      <c r="C42" s="94">
        <f t="shared" ref="C42:H42" si="25">ROUNDUP(C22*0.87,)</f>
        <v>45101</v>
      </c>
      <c r="D42" s="94">
        <f t="shared" si="25"/>
        <v>49016</v>
      </c>
      <c r="E42" s="94">
        <f t="shared" si="25"/>
        <v>46197</v>
      </c>
      <c r="F42" s="94">
        <f t="shared" si="25"/>
        <v>49016</v>
      </c>
      <c r="G42" s="94">
        <f t="shared" si="25"/>
        <v>49799</v>
      </c>
      <c r="H42" s="94">
        <f t="shared" si="25"/>
        <v>45101</v>
      </c>
    </row>
    <row r="43" spans="1:8" s="50" customFormat="1" ht="135" x14ac:dyDescent="0.2">
      <c r="A43" s="156" t="s">
        <v>267</v>
      </c>
    </row>
    <row r="44" spans="1:8" s="50" customFormat="1" x14ac:dyDescent="0.2">
      <c r="A44" s="144" t="s">
        <v>71</v>
      </c>
    </row>
    <row r="45" spans="1:8" s="50" customFormat="1" x14ac:dyDescent="0.2">
      <c r="A45" s="57" t="s">
        <v>268</v>
      </c>
    </row>
    <row r="46" spans="1:8" x14ac:dyDescent="0.2">
      <c r="A46" s="57" t="s">
        <v>269</v>
      </c>
    </row>
    <row r="47" spans="1:8" ht="10.7" customHeight="1" thickBot="1" x14ac:dyDescent="0.25">
      <c r="A47" s="41"/>
    </row>
    <row r="48" spans="1:8" ht="12.75" thickBot="1" x14ac:dyDescent="0.25">
      <c r="A48" s="104" t="s">
        <v>66</v>
      </c>
    </row>
    <row r="49" spans="1:1" ht="13.35" customHeight="1" x14ac:dyDescent="0.2">
      <c r="A49" s="63" t="s">
        <v>78</v>
      </c>
    </row>
    <row r="50" spans="1:1" ht="13.35" customHeight="1" x14ac:dyDescent="0.2">
      <c r="A50" s="56" t="s">
        <v>240</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247</v>
      </c>
    </row>
    <row r="57" spans="1:1" ht="42" x14ac:dyDescent="0.2">
      <c r="A57" s="186" t="s">
        <v>243</v>
      </c>
    </row>
    <row r="58" spans="1:1" ht="21" x14ac:dyDescent="0.2">
      <c r="A58" s="186" t="s">
        <v>244</v>
      </c>
    </row>
    <row r="59" spans="1:1" ht="21" x14ac:dyDescent="0.2">
      <c r="A59" s="186" t="s">
        <v>270</v>
      </c>
    </row>
    <row r="60" spans="1:1" ht="65.25" customHeight="1" x14ac:dyDescent="0.2">
      <c r="A60" s="186" t="s">
        <v>271</v>
      </c>
    </row>
    <row r="61" spans="1:1" ht="42" x14ac:dyDescent="0.2">
      <c r="A61" s="145" t="s">
        <v>272</v>
      </c>
    </row>
    <row r="62" spans="1:1" ht="31.5" x14ac:dyDescent="0.2">
      <c r="A62" s="186" t="s">
        <v>273</v>
      </c>
    </row>
    <row r="63" spans="1:1" ht="29.25" customHeight="1" x14ac:dyDescent="0.2">
      <c r="A63" s="186" t="s">
        <v>274</v>
      </c>
    </row>
    <row r="64" spans="1:1" ht="31.5" x14ac:dyDescent="0.2">
      <c r="A64" s="113" t="s">
        <v>99</v>
      </c>
    </row>
    <row r="65" spans="1:1" ht="63" x14ac:dyDescent="0.2">
      <c r="A65" s="149" t="s">
        <v>245</v>
      </c>
    </row>
    <row r="66" spans="1:1" ht="21" x14ac:dyDescent="0.2">
      <c r="A66" s="140" t="s">
        <v>95</v>
      </c>
    </row>
    <row r="67" spans="1:1" ht="42.75" x14ac:dyDescent="0.2">
      <c r="A67" s="108" t="s">
        <v>242</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4"/>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2" width="9.7109375" style="48" bestFit="1" customWidth="1"/>
    <col min="3" max="9" width="9.7109375" style="48" customWidth="1"/>
    <col min="10" max="16384" width="9" style="48"/>
  </cols>
  <sheetData>
    <row r="1" spans="1:8" s="51" customFormat="1" ht="12" customHeight="1" x14ac:dyDescent="0.2">
      <c r="A1" s="213" t="s">
        <v>82</v>
      </c>
    </row>
    <row r="2" spans="1:8" s="51" customFormat="1" ht="12" customHeight="1" x14ac:dyDescent="0.2">
      <c r="A2" s="213"/>
    </row>
    <row r="3" spans="1:8" s="51" customFormat="1" ht="11.1" customHeight="1" x14ac:dyDescent="0.2">
      <c r="A3" s="147" t="s">
        <v>238</v>
      </c>
    </row>
    <row r="4" spans="1:8" ht="18" customHeight="1" x14ac:dyDescent="0.2">
      <c r="A4" s="111" t="s">
        <v>100</v>
      </c>
      <c r="B4" s="136">
        <f>'Наполни свое лето |FIT18'!B24</f>
        <v>45910</v>
      </c>
      <c r="C4" s="136">
        <f>'Наполни свое лето |FIT18'!C24</f>
        <v>45914</v>
      </c>
      <c r="D4" s="136">
        <f>'Наполни свое лето |FIT18'!D24</f>
        <v>45916</v>
      </c>
      <c r="E4" s="136">
        <f>'Наполни свое лето |FIT18'!E24</f>
        <v>45919</v>
      </c>
      <c r="F4" s="136">
        <f>'Наполни свое лето |FIT18'!F24</f>
        <v>45922</v>
      </c>
      <c r="G4" s="136">
        <f>'Наполни свое лето |FIT18'!G24</f>
        <v>45924</v>
      </c>
      <c r="H4" s="136">
        <f>'Наполни свое лето |FIT18'!H24</f>
        <v>45926</v>
      </c>
    </row>
    <row r="5" spans="1:8" ht="20.25" customHeight="1" x14ac:dyDescent="0.2">
      <c r="A5" s="90" t="s">
        <v>64</v>
      </c>
      <c r="B5" s="136">
        <f>'Наполни свое лето |FIT18'!B25</f>
        <v>45913</v>
      </c>
      <c r="C5" s="136">
        <f>'Наполни свое лето |FIT18'!C25</f>
        <v>45915</v>
      </c>
      <c r="D5" s="136">
        <f>'Наполни свое лето |FIT18'!D25</f>
        <v>45918</v>
      </c>
      <c r="E5" s="136">
        <f>'Наполни свое лето |FIT18'!E25</f>
        <v>45921</v>
      </c>
      <c r="F5" s="136">
        <f>'Наполни свое лето |FIT18'!F25</f>
        <v>45923</v>
      </c>
      <c r="G5" s="136">
        <f>'Наполни свое лето |FIT18'!G25</f>
        <v>45925</v>
      </c>
      <c r="H5" s="136">
        <f>'Наполни свое лето |FIT18'!H25</f>
        <v>45930</v>
      </c>
    </row>
    <row r="6" spans="1:8" s="44" customFormat="1" x14ac:dyDescent="0.2">
      <c r="A6" s="42" t="s">
        <v>83</v>
      </c>
      <c r="B6" s="87"/>
      <c r="C6" s="87"/>
      <c r="D6" s="87"/>
      <c r="E6" s="87"/>
      <c r="F6" s="87"/>
      <c r="G6" s="87"/>
      <c r="H6" s="87"/>
    </row>
    <row r="7" spans="1:8" s="50" customFormat="1" x14ac:dyDescent="0.2">
      <c r="A7" s="88">
        <v>1</v>
      </c>
      <c r="B7" s="94">
        <f>'Наполни свое лето |FIT18'!B27+25</f>
        <v>11536</v>
      </c>
      <c r="C7" s="94">
        <f>'Наполни свое лето |FIT18'!C27+25</f>
        <v>8560</v>
      </c>
      <c r="D7" s="94">
        <f>'Наполни свое лето |FIT18'!D27+25</f>
        <v>12475</v>
      </c>
      <c r="E7" s="94">
        <f>'Наполни свое лето |FIT18'!E27+25</f>
        <v>9656</v>
      </c>
      <c r="F7" s="94">
        <f>'Наполни свое лето |FIT18'!F27+25</f>
        <v>12475</v>
      </c>
      <c r="G7" s="94">
        <f>'Наполни свое лето |FIT18'!G27+25</f>
        <v>13258</v>
      </c>
      <c r="H7" s="94">
        <f>'Наполни свое лето |FIT18'!H27+25</f>
        <v>8560</v>
      </c>
    </row>
    <row r="8" spans="1:8" s="50" customFormat="1" x14ac:dyDescent="0.2">
      <c r="A8" s="88">
        <v>2</v>
      </c>
      <c r="B8" s="94">
        <f>'Наполни свое лето |FIT18'!B28+25</f>
        <v>12867</v>
      </c>
      <c r="C8" s="94">
        <f>'Наполни свое лето |FIT18'!C28+25</f>
        <v>9891</v>
      </c>
      <c r="D8" s="94">
        <f>'Наполни свое лето |FIT18'!D28+25</f>
        <v>13806</v>
      </c>
      <c r="E8" s="94">
        <f>'Наполни свое лето |FIT18'!E28+25</f>
        <v>10987</v>
      </c>
      <c r="F8" s="94">
        <f>'Наполни свое лето |FIT18'!F28+25</f>
        <v>13806</v>
      </c>
      <c r="G8" s="94">
        <f>'Наполни свое лето |FIT18'!G28+25</f>
        <v>14589</v>
      </c>
      <c r="H8" s="94">
        <f>'Наполни свое лето |FIT18'!H28+25</f>
        <v>9891</v>
      </c>
    </row>
    <row r="9" spans="1:8" s="50" customFormat="1" x14ac:dyDescent="0.2">
      <c r="A9" s="42" t="s">
        <v>234</v>
      </c>
      <c r="B9" s="94"/>
      <c r="C9" s="94"/>
      <c r="D9" s="94"/>
      <c r="E9" s="94"/>
      <c r="F9" s="94"/>
      <c r="G9" s="94"/>
      <c r="H9" s="94"/>
    </row>
    <row r="10" spans="1:8" s="50" customFormat="1" x14ac:dyDescent="0.2">
      <c r="A10" s="180">
        <v>1</v>
      </c>
      <c r="B10" s="94">
        <f>'Наполни свое лето |FIT18'!B30+25</f>
        <v>13102</v>
      </c>
      <c r="C10" s="94">
        <f>'Наполни свое лето |FIT18'!C30+25</f>
        <v>10126</v>
      </c>
      <c r="D10" s="94">
        <f>'Наполни свое лето |FIT18'!D30+25</f>
        <v>14041</v>
      </c>
      <c r="E10" s="94">
        <f>'Наполни свое лето |FIT18'!E30+25</f>
        <v>11222</v>
      </c>
      <c r="F10" s="94">
        <f>'Наполни свое лето |FIT18'!F30+25</f>
        <v>14041</v>
      </c>
      <c r="G10" s="94">
        <f>'Наполни свое лето |FIT18'!G30+25</f>
        <v>14824</v>
      </c>
      <c r="H10" s="94">
        <f>'Наполни свое лето |FIT18'!H30+25</f>
        <v>10126</v>
      </c>
    </row>
    <row r="11" spans="1:8" s="50" customFormat="1" x14ac:dyDescent="0.2">
      <c r="A11" s="180">
        <v>2</v>
      </c>
      <c r="B11" s="94">
        <f>'Наполни свое лето |FIT18'!B31+25</f>
        <v>14433</v>
      </c>
      <c r="C11" s="94">
        <f>'Наполни свое лето |FIT18'!C31+25</f>
        <v>11457</v>
      </c>
      <c r="D11" s="94">
        <f>'Наполни свое лето |FIT18'!D31+25</f>
        <v>15372</v>
      </c>
      <c r="E11" s="94">
        <f>'Наполни свое лето |FIT18'!E31+25</f>
        <v>12553</v>
      </c>
      <c r="F11" s="94">
        <f>'Наполни свое лето |FIT18'!F31+25</f>
        <v>15372</v>
      </c>
      <c r="G11" s="94">
        <f>'Наполни свое лето |FIT18'!G31+25</f>
        <v>16155</v>
      </c>
      <c r="H11" s="94">
        <f>'Наполни свое лето |FIT18'!H31+25</f>
        <v>11457</v>
      </c>
    </row>
    <row r="12" spans="1:8" s="50" customFormat="1" x14ac:dyDescent="0.2">
      <c r="A12" s="42" t="s">
        <v>84</v>
      </c>
      <c r="B12" s="94"/>
      <c r="C12" s="94"/>
      <c r="D12" s="94"/>
      <c r="E12" s="94"/>
      <c r="F12" s="94"/>
      <c r="G12" s="94"/>
      <c r="H12" s="94"/>
    </row>
    <row r="13" spans="1:8" s="50" customFormat="1" x14ac:dyDescent="0.2">
      <c r="A13" s="88">
        <f>A7</f>
        <v>1</v>
      </c>
      <c r="B13" s="94">
        <f>'Наполни свое лето |FIT18'!B33+25</f>
        <v>13885</v>
      </c>
      <c r="C13" s="94">
        <f>'Наполни свое лето |FIT18'!C33+25</f>
        <v>10909</v>
      </c>
      <c r="D13" s="94">
        <f>'Наполни свое лето |FIT18'!D33+25</f>
        <v>14824</v>
      </c>
      <c r="E13" s="94">
        <f>'Наполни свое лето |FIT18'!E33+25</f>
        <v>12005</v>
      </c>
      <c r="F13" s="94">
        <f>'Наполни свое лето |FIT18'!F33+25</f>
        <v>14824</v>
      </c>
      <c r="G13" s="94">
        <f>'Наполни свое лето |FIT18'!G33+25</f>
        <v>15607</v>
      </c>
      <c r="H13" s="94">
        <f>'Наполни свое лето |FIT18'!H33+25</f>
        <v>10909</v>
      </c>
    </row>
    <row r="14" spans="1:8" s="50" customFormat="1" x14ac:dyDescent="0.2">
      <c r="A14" s="88">
        <f>A8</f>
        <v>2</v>
      </c>
      <c r="B14" s="94">
        <f>'Наполни свое лето |FIT18'!B34+25</f>
        <v>15216</v>
      </c>
      <c r="C14" s="94">
        <f>'Наполни свое лето |FIT18'!C34+25</f>
        <v>12240</v>
      </c>
      <c r="D14" s="94">
        <f>'Наполни свое лето |FIT18'!D34+25</f>
        <v>16155</v>
      </c>
      <c r="E14" s="94">
        <f>'Наполни свое лето |FIT18'!E34+25</f>
        <v>13336</v>
      </c>
      <c r="F14" s="94">
        <f>'Наполни свое лето |FIT18'!F34+25</f>
        <v>16155</v>
      </c>
      <c r="G14" s="94">
        <f>'Наполни свое лето |FIT18'!G34+25</f>
        <v>16938</v>
      </c>
      <c r="H14" s="94">
        <f>'Наполни свое лето |FIT18'!H34+25</f>
        <v>12240</v>
      </c>
    </row>
    <row r="15" spans="1:8" s="50" customFormat="1" x14ac:dyDescent="0.2">
      <c r="A15" s="42" t="s">
        <v>85</v>
      </c>
      <c r="B15" s="94"/>
      <c r="C15" s="94"/>
      <c r="D15" s="94"/>
      <c r="E15" s="94"/>
      <c r="F15" s="94"/>
      <c r="G15" s="94"/>
      <c r="H15" s="94"/>
    </row>
    <row r="16" spans="1:8" s="50" customFormat="1" x14ac:dyDescent="0.2">
      <c r="A16" s="88">
        <f>A7</f>
        <v>1</v>
      </c>
      <c r="B16" s="94">
        <f>'Наполни свое лето |FIT18'!B36+25</f>
        <v>15216</v>
      </c>
      <c r="C16" s="94">
        <f>'Наполни свое лето |FIT18'!C36+25</f>
        <v>12240</v>
      </c>
      <c r="D16" s="94">
        <f>'Наполни свое лето |FIT18'!D36+25</f>
        <v>16155</v>
      </c>
      <c r="E16" s="94">
        <f>'Наполни свое лето |FIT18'!E36+25</f>
        <v>13336</v>
      </c>
      <c r="F16" s="94">
        <f>'Наполни свое лето |FIT18'!F36+25</f>
        <v>16155</v>
      </c>
      <c r="G16" s="94">
        <f>'Наполни свое лето |FIT18'!G36+25</f>
        <v>16938</v>
      </c>
      <c r="H16" s="94">
        <f>'Наполни свое лето |FIT18'!H36+25</f>
        <v>12240</v>
      </c>
    </row>
    <row r="17" spans="1:8" s="50" customFormat="1" x14ac:dyDescent="0.2">
      <c r="A17" s="88">
        <f>A8</f>
        <v>2</v>
      </c>
      <c r="B17" s="94">
        <f>'Наполни свое лето |FIT18'!B37+25</f>
        <v>16547</v>
      </c>
      <c r="C17" s="94">
        <f>'Наполни свое лето |FIT18'!C37+25</f>
        <v>13571</v>
      </c>
      <c r="D17" s="94">
        <f>'Наполни свое лето |FIT18'!D37+25</f>
        <v>17486</v>
      </c>
      <c r="E17" s="94">
        <f>'Наполни свое лето |FIT18'!E37+25</f>
        <v>14668</v>
      </c>
      <c r="F17" s="94">
        <f>'Наполни свое лето |FIT18'!F37+25</f>
        <v>17486</v>
      </c>
      <c r="G17" s="94">
        <f>'Наполни свое лето |FIT18'!G37+25</f>
        <v>18269</v>
      </c>
      <c r="H17" s="94">
        <f>'Наполни свое лето |FIT18'!H37+25</f>
        <v>13571</v>
      </c>
    </row>
    <row r="18" spans="1:8" s="50" customFormat="1" x14ac:dyDescent="0.2">
      <c r="A18" s="42" t="s">
        <v>86</v>
      </c>
      <c r="B18" s="94"/>
      <c r="C18" s="94"/>
      <c r="D18" s="94"/>
      <c r="E18" s="94"/>
      <c r="F18" s="94"/>
      <c r="G18" s="94"/>
      <c r="H18" s="94"/>
    </row>
    <row r="19" spans="1:8" s="50" customFormat="1" x14ac:dyDescent="0.2">
      <c r="A19" s="88">
        <f>A7</f>
        <v>1</v>
      </c>
      <c r="B19" s="94">
        <f>'Наполни свое лето |FIT18'!B39+25</f>
        <v>31111</v>
      </c>
      <c r="C19" s="94">
        <f>'Наполни свое лето |FIT18'!C39+25</f>
        <v>28135</v>
      </c>
      <c r="D19" s="94">
        <f>'Наполни свое лето |FIT18'!D39+25</f>
        <v>32050</v>
      </c>
      <c r="E19" s="94">
        <f>'Наполни свое лето |FIT18'!E39+25</f>
        <v>29231</v>
      </c>
      <c r="F19" s="94">
        <f>'Наполни свое лето |FIT18'!F39+25</f>
        <v>32050</v>
      </c>
      <c r="G19" s="94">
        <f>'Наполни свое лето |FIT18'!G39+25</f>
        <v>32833</v>
      </c>
      <c r="H19" s="94">
        <f>'Наполни свое лето |FIT18'!H39+25</f>
        <v>28135</v>
      </c>
    </row>
    <row r="20" spans="1:8" s="50" customFormat="1" x14ac:dyDescent="0.2">
      <c r="A20" s="88">
        <f>A8</f>
        <v>2</v>
      </c>
      <c r="B20" s="94">
        <f>'Наполни свое лето |FIT18'!B40+25</f>
        <v>32442</v>
      </c>
      <c r="C20" s="94">
        <f>'Наполни свое лето |FIT18'!C40+25</f>
        <v>29466</v>
      </c>
      <c r="D20" s="94">
        <f>'Наполни свое лето |FIT18'!D40+25</f>
        <v>33381</v>
      </c>
      <c r="E20" s="94">
        <f>'Наполни свое лето |FIT18'!E40+25</f>
        <v>30562</v>
      </c>
      <c r="F20" s="94">
        <f>'Наполни свое лето |FIT18'!F40+25</f>
        <v>33381</v>
      </c>
      <c r="G20" s="94">
        <f>'Наполни свое лето |FIT18'!G40+25</f>
        <v>34164</v>
      </c>
      <c r="H20" s="94">
        <f>'Наполни свое лето |FIT18'!H40+25</f>
        <v>29466</v>
      </c>
    </row>
    <row r="21" spans="1:8" s="50" customFormat="1" x14ac:dyDescent="0.2">
      <c r="A21" s="42" t="s">
        <v>87</v>
      </c>
      <c r="B21" s="94"/>
      <c r="C21" s="94"/>
      <c r="D21" s="94"/>
      <c r="E21" s="94"/>
      <c r="F21" s="94"/>
      <c r="G21" s="94"/>
      <c r="H21" s="94"/>
    </row>
    <row r="22" spans="1:8" s="50" customFormat="1" x14ac:dyDescent="0.2">
      <c r="A22" s="88" t="s">
        <v>88</v>
      </c>
      <c r="B22" s="94">
        <f>'Наполни свое лето |FIT18'!B42+25</f>
        <v>48102</v>
      </c>
      <c r="C22" s="94">
        <f>'Наполни свое лето |FIT18'!C42+25</f>
        <v>45126</v>
      </c>
      <c r="D22" s="94">
        <f>'Наполни свое лето |FIT18'!D42+25</f>
        <v>49041</v>
      </c>
      <c r="E22" s="94">
        <f>'Наполни свое лето |FIT18'!E42+25</f>
        <v>46222</v>
      </c>
      <c r="F22" s="94">
        <f>'Наполни свое лето |FIT18'!F42+25</f>
        <v>49041</v>
      </c>
      <c r="G22" s="94">
        <f>'Наполни свое лето |FIT18'!G42+25</f>
        <v>49824</v>
      </c>
      <c r="H22" s="94">
        <f>'Наполни свое лето |FIT18'!H42+25</f>
        <v>45126</v>
      </c>
    </row>
    <row r="23" spans="1:8" s="50" customFormat="1" ht="135" x14ac:dyDescent="0.2">
      <c r="A23" s="156" t="s">
        <v>267</v>
      </c>
    </row>
    <row r="24" spans="1:8" s="50" customFormat="1" x14ac:dyDescent="0.2">
      <c r="A24" s="144" t="s">
        <v>71</v>
      </c>
    </row>
    <row r="25" spans="1:8" s="50" customFormat="1" x14ac:dyDescent="0.2">
      <c r="A25" s="57" t="s">
        <v>268</v>
      </c>
    </row>
    <row r="26" spans="1:8" x14ac:dyDescent="0.2">
      <c r="A26" s="57" t="s">
        <v>269</v>
      </c>
    </row>
    <row r="27" spans="1:8" ht="10.7" customHeight="1" thickBot="1" x14ac:dyDescent="0.25">
      <c r="A27" s="41"/>
    </row>
    <row r="28" spans="1:8" ht="12.75" thickBot="1" x14ac:dyDescent="0.25">
      <c r="A28" s="104" t="s">
        <v>66</v>
      </c>
    </row>
    <row r="29" spans="1:8" ht="13.35" customHeight="1" x14ac:dyDescent="0.2">
      <c r="A29" s="63" t="s">
        <v>78</v>
      </c>
    </row>
    <row r="30" spans="1:8" ht="13.35" customHeight="1" x14ac:dyDescent="0.2">
      <c r="A30" s="56" t="s">
        <v>240</v>
      </c>
    </row>
    <row r="31" spans="1:8" ht="12.6" customHeight="1" x14ac:dyDescent="0.2">
      <c r="A31" s="43" t="s">
        <v>67</v>
      </c>
    </row>
    <row r="32" spans="1:8"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247</v>
      </c>
    </row>
    <row r="37" spans="1:1" ht="42" x14ac:dyDescent="0.2">
      <c r="A37" s="186" t="s">
        <v>243</v>
      </c>
    </row>
    <row r="38" spans="1:1" ht="21" x14ac:dyDescent="0.2">
      <c r="A38" s="186" t="s">
        <v>244</v>
      </c>
    </row>
    <row r="39" spans="1:1" ht="21" x14ac:dyDescent="0.2">
      <c r="A39" s="186" t="s">
        <v>270</v>
      </c>
    </row>
    <row r="40" spans="1:1" ht="63" customHeight="1" x14ac:dyDescent="0.2">
      <c r="A40" s="186" t="s">
        <v>271</v>
      </c>
    </row>
    <row r="41" spans="1:1" ht="42" x14ac:dyDescent="0.2">
      <c r="A41" s="145" t="s">
        <v>272</v>
      </c>
    </row>
    <row r="42" spans="1:1" ht="31.5" x14ac:dyDescent="0.2">
      <c r="A42" s="186" t="s">
        <v>273</v>
      </c>
    </row>
    <row r="43" spans="1:1" ht="21" x14ac:dyDescent="0.2">
      <c r="A43" s="186" t="s">
        <v>274</v>
      </c>
    </row>
    <row r="44" spans="1:1" ht="31.5" x14ac:dyDescent="0.2">
      <c r="A44" s="113" t="s">
        <v>99</v>
      </c>
    </row>
    <row r="45" spans="1:1" ht="63" x14ac:dyDescent="0.2">
      <c r="A45" s="149" t="s">
        <v>245</v>
      </c>
    </row>
    <row r="46" spans="1:1" ht="21" x14ac:dyDescent="0.2">
      <c r="A46" s="140" t="s">
        <v>95</v>
      </c>
    </row>
    <row r="47" spans="1:1" ht="42.75" x14ac:dyDescent="0.2">
      <c r="A47" s="108" t="s">
        <v>242</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4"/>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48" customWidth="1"/>
    <col min="2" max="16384" width="9" style="48"/>
  </cols>
  <sheetData>
    <row r="1" spans="1:8" s="51" customFormat="1" ht="12" customHeight="1" x14ac:dyDescent="0.2">
      <c r="A1" s="213" t="s">
        <v>82</v>
      </c>
    </row>
    <row r="2" spans="1:8" s="51" customFormat="1" ht="12" customHeight="1" x14ac:dyDescent="0.2">
      <c r="A2" s="213"/>
    </row>
    <row r="3" spans="1:8" s="51" customFormat="1" ht="11.1" customHeight="1" x14ac:dyDescent="0.2">
      <c r="A3" s="147" t="s">
        <v>238</v>
      </c>
    </row>
    <row r="4" spans="1:8" ht="18" customHeight="1" x14ac:dyDescent="0.2">
      <c r="A4" s="111" t="s">
        <v>100</v>
      </c>
      <c r="B4" s="136">
        <f>'Наполни свое лето | FIT15'!B4</f>
        <v>45910</v>
      </c>
      <c r="C4" s="136">
        <f>'Наполни свое лето | FIT15'!C4</f>
        <v>45914</v>
      </c>
      <c r="D4" s="136">
        <f>'Наполни свое лето | FIT15'!D4</f>
        <v>45916</v>
      </c>
      <c r="E4" s="136">
        <f>'Наполни свое лето | FIT15'!E4</f>
        <v>45919</v>
      </c>
      <c r="F4" s="136">
        <f>'Наполни свое лето | FIT15'!F4</f>
        <v>45922</v>
      </c>
      <c r="G4" s="136">
        <f>'Наполни свое лето | FIT15'!G4</f>
        <v>45924</v>
      </c>
      <c r="H4" s="136">
        <f>'Наполни свое лето | FIT15'!H4</f>
        <v>45926</v>
      </c>
    </row>
    <row r="5" spans="1:8" ht="20.25" customHeight="1" x14ac:dyDescent="0.2">
      <c r="A5" s="90" t="s">
        <v>64</v>
      </c>
      <c r="B5" s="136">
        <f>'Наполни свое лето | FIT15'!B5</f>
        <v>45913</v>
      </c>
      <c r="C5" s="136">
        <f>'Наполни свое лето | FIT15'!C5</f>
        <v>45915</v>
      </c>
      <c r="D5" s="136">
        <f>'Наполни свое лето | FIT15'!D5</f>
        <v>45918</v>
      </c>
      <c r="E5" s="136">
        <f>'Наполни свое лето | FIT15'!E5</f>
        <v>45921</v>
      </c>
      <c r="F5" s="136">
        <f>'Наполни свое лето | FIT15'!F5</f>
        <v>45923</v>
      </c>
      <c r="G5" s="136">
        <f>'Наполни свое лето | FIT15'!G5</f>
        <v>45925</v>
      </c>
      <c r="H5" s="136">
        <f>'Наполни свое лето | FIT15'!H5</f>
        <v>45930</v>
      </c>
    </row>
    <row r="6" spans="1:8" s="44" customFormat="1" x14ac:dyDescent="0.2">
      <c r="A6" s="42" t="s">
        <v>83</v>
      </c>
      <c r="B6" s="87"/>
      <c r="C6" s="87"/>
      <c r="D6" s="87"/>
      <c r="E6" s="87"/>
      <c r="F6" s="87"/>
      <c r="G6" s="87"/>
      <c r="H6" s="87"/>
    </row>
    <row r="7" spans="1:8" s="50" customFormat="1" x14ac:dyDescent="0.2">
      <c r="A7" s="88">
        <v>1</v>
      </c>
      <c r="B7" s="94">
        <f>'Наполни свое лето | FIT15'!B7*0.85</f>
        <v>11245.5</v>
      </c>
      <c r="C7" s="94">
        <f>'Наполни свое лето | FIT15'!C7*0.85</f>
        <v>8338.5</v>
      </c>
      <c r="D7" s="94">
        <f>'Наполни свое лето | FIT15'!D7*0.85</f>
        <v>12163.5</v>
      </c>
      <c r="E7" s="94">
        <f>'Наполни свое лето | FIT15'!E7*0.85</f>
        <v>9409.5</v>
      </c>
      <c r="F7" s="94">
        <f>'Наполни свое лето | FIT15'!F7*0.85</f>
        <v>12163.5</v>
      </c>
      <c r="G7" s="94">
        <f>'Наполни свое лето | FIT15'!G7*0.85</f>
        <v>12928.5</v>
      </c>
      <c r="H7" s="94">
        <f>'Наполни свое лето | FIT15'!H7*0.85</f>
        <v>8338.5</v>
      </c>
    </row>
    <row r="8" spans="1:8" s="50" customFormat="1" x14ac:dyDescent="0.2">
      <c r="A8" s="88">
        <v>2</v>
      </c>
      <c r="B8" s="94">
        <f>'Наполни свое лето | FIT15'!B8*0.85</f>
        <v>12546</v>
      </c>
      <c r="C8" s="94">
        <f>'Наполни свое лето | FIT15'!C8*0.85</f>
        <v>9639</v>
      </c>
      <c r="D8" s="94">
        <f>'Наполни свое лето | FIT15'!D8*0.85</f>
        <v>13464</v>
      </c>
      <c r="E8" s="94">
        <f>'Наполни свое лето | FIT15'!E8*0.85</f>
        <v>10710</v>
      </c>
      <c r="F8" s="94">
        <f>'Наполни свое лето | FIT15'!F8*0.85</f>
        <v>13464</v>
      </c>
      <c r="G8" s="94">
        <f>'Наполни свое лето | FIT15'!G8*0.85</f>
        <v>14229</v>
      </c>
      <c r="H8" s="94">
        <f>'Наполни свое лето | FIT15'!H8*0.85</f>
        <v>9639</v>
      </c>
    </row>
    <row r="9" spans="1:8" s="50" customFormat="1" x14ac:dyDescent="0.2">
      <c r="A9" s="42" t="s">
        <v>234</v>
      </c>
      <c r="B9" s="94"/>
      <c r="C9" s="94"/>
      <c r="D9" s="94"/>
      <c r="E9" s="94"/>
      <c r="F9" s="94"/>
      <c r="G9" s="94"/>
      <c r="H9" s="94"/>
    </row>
    <row r="10" spans="1:8" s="50" customFormat="1" x14ac:dyDescent="0.2">
      <c r="A10" s="180">
        <v>1</v>
      </c>
      <c r="B10" s="94">
        <f>'Наполни свое лето | FIT15'!B10*0.85</f>
        <v>12775.5</v>
      </c>
      <c r="C10" s="94">
        <f>'Наполни свое лето | FIT15'!C10*0.85</f>
        <v>9868.5</v>
      </c>
      <c r="D10" s="94">
        <f>'Наполни свое лето | FIT15'!D10*0.85</f>
        <v>13693.5</v>
      </c>
      <c r="E10" s="94">
        <f>'Наполни свое лето | FIT15'!E10*0.85</f>
        <v>10939.5</v>
      </c>
      <c r="F10" s="94">
        <f>'Наполни свое лето | FIT15'!F10*0.85</f>
        <v>13693.5</v>
      </c>
      <c r="G10" s="94">
        <f>'Наполни свое лето | FIT15'!G10*0.85</f>
        <v>14458.5</v>
      </c>
      <c r="H10" s="94">
        <f>'Наполни свое лето | FIT15'!H10*0.85</f>
        <v>9868.5</v>
      </c>
    </row>
    <row r="11" spans="1:8" s="50" customFormat="1" x14ac:dyDescent="0.2">
      <c r="A11" s="180">
        <v>2</v>
      </c>
      <c r="B11" s="94">
        <f>'Наполни свое лето | FIT15'!B11*0.85</f>
        <v>14076</v>
      </c>
      <c r="C11" s="94">
        <f>'Наполни свое лето | FIT15'!C11*0.85</f>
        <v>11169</v>
      </c>
      <c r="D11" s="94">
        <f>'Наполни свое лето | FIT15'!D11*0.85</f>
        <v>14994</v>
      </c>
      <c r="E11" s="94">
        <f>'Наполни свое лето | FIT15'!E11*0.85</f>
        <v>12240</v>
      </c>
      <c r="F11" s="94">
        <f>'Наполни свое лето | FIT15'!F11*0.85</f>
        <v>14994</v>
      </c>
      <c r="G11" s="94">
        <f>'Наполни свое лето | FIT15'!G11*0.85</f>
        <v>15759</v>
      </c>
      <c r="H11" s="94">
        <f>'Наполни свое лето | FIT15'!H11*0.85</f>
        <v>11169</v>
      </c>
    </row>
    <row r="12" spans="1:8" s="50" customFormat="1" x14ac:dyDescent="0.2">
      <c r="A12" s="42" t="s">
        <v>84</v>
      </c>
      <c r="B12" s="94"/>
      <c r="C12" s="94"/>
      <c r="D12" s="94"/>
      <c r="E12" s="94"/>
      <c r="F12" s="94"/>
      <c r="G12" s="94"/>
      <c r="H12" s="94"/>
    </row>
    <row r="13" spans="1:8" s="50" customFormat="1" x14ac:dyDescent="0.2">
      <c r="A13" s="88">
        <f>A7</f>
        <v>1</v>
      </c>
      <c r="B13" s="94">
        <f>'Наполни свое лето | FIT15'!B13*0.85</f>
        <v>13540.5</v>
      </c>
      <c r="C13" s="94">
        <f>'Наполни свое лето | FIT15'!C13*0.85</f>
        <v>10633.5</v>
      </c>
      <c r="D13" s="94">
        <f>'Наполни свое лето | FIT15'!D13*0.85</f>
        <v>14458.5</v>
      </c>
      <c r="E13" s="94">
        <f>'Наполни свое лето | FIT15'!E13*0.85</f>
        <v>11704.5</v>
      </c>
      <c r="F13" s="94">
        <f>'Наполни свое лето | FIT15'!F13*0.85</f>
        <v>14458.5</v>
      </c>
      <c r="G13" s="94">
        <f>'Наполни свое лето | FIT15'!G13*0.85</f>
        <v>15223.5</v>
      </c>
      <c r="H13" s="94">
        <f>'Наполни свое лето | FIT15'!H13*0.85</f>
        <v>10633.5</v>
      </c>
    </row>
    <row r="14" spans="1:8" s="50" customFormat="1" x14ac:dyDescent="0.2">
      <c r="A14" s="88">
        <f>A8</f>
        <v>2</v>
      </c>
      <c r="B14" s="94">
        <f>'Наполни свое лето | FIT15'!B14*0.85</f>
        <v>14841</v>
      </c>
      <c r="C14" s="94">
        <f>'Наполни свое лето | FIT15'!C14*0.85</f>
        <v>11934</v>
      </c>
      <c r="D14" s="94">
        <f>'Наполни свое лето | FIT15'!D14*0.85</f>
        <v>15759</v>
      </c>
      <c r="E14" s="94">
        <f>'Наполни свое лето | FIT15'!E14*0.85</f>
        <v>13005</v>
      </c>
      <c r="F14" s="94">
        <f>'Наполни свое лето | FIT15'!F14*0.85</f>
        <v>15759</v>
      </c>
      <c r="G14" s="94">
        <f>'Наполни свое лето | FIT15'!G14*0.85</f>
        <v>16524</v>
      </c>
      <c r="H14" s="94">
        <f>'Наполни свое лето | FIT15'!H14*0.85</f>
        <v>11934</v>
      </c>
    </row>
    <row r="15" spans="1:8" s="50" customFormat="1" x14ac:dyDescent="0.2">
      <c r="A15" s="42" t="s">
        <v>85</v>
      </c>
      <c r="B15" s="94"/>
      <c r="C15" s="94"/>
      <c r="D15" s="94"/>
      <c r="E15" s="94"/>
      <c r="F15" s="94"/>
      <c r="G15" s="94"/>
      <c r="H15" s="94"/>
    </row>
    <row r="16" spans="1:8" s="50" customFormat="1" x14ac:dyDescent="0.2">
      <c r="A16" s="88">
        <f>A7</f>
        <v>1</v>
      </c>
      <c r="B16" s="94">
        <f>'Наполни свое лето | FIT15'!B16*0.85</f>
        <v>14841</v>
      </c>
      <c r="C16" s="94">
        <f>'Наполни свое лето | FIT15'!C16*0.85</f>
        <v>11934</v>
      </c>
      <c r="D16" s="94">
        <f>'Наполни свое лето | FIT15'!D16*0.85</f>
        <v>15759</v>
      </c>
      <c r="E16" s="94">
        <f>'Наполни свое лето | FIT15'!E16*0.85</f>
        <v>13005</v>
      </c>
      <c r="F16" s="94">
        <f>'Наполни свое лето | FIT15'!F16*0.85</f>
        <v>15759</v>
      </c>
      <c r="G16" s="94">
        <f>'Наполни свое лето | FIT15'!G16*0.85</f>
        <v>16524</v>
      </c>
      <c r="H16" s="94">
        <f>'Наполни свое лето | FIT15'!H16*0.85</f>
        <v>11934</v>
      </c>
    </row>
    <row r="17" spans="1:8" s="50" customFormat="1" x14ac:dyDescent="0.2">
      <c r="A17" s="88">
        <f>A8</f>
        <v>2</v>
      </c>
      <c r="B17" s="94">
        <f>'Наполни свое лето | FIT15'!B17*0.85</f>
        <v>16141.5</v>
      </c>
      <c r="C17" s="94">
        <f>'Наполни свое лето | FIT15'!C17*0.85</f>
        <v>13234.5</v>
      </c>
      <c r="D17" s="94">
        <f>'Наполни свое лето | FIT15'!D17*0.85</f>
        <v>17059.5</v>
      </c>
      <c r="E17" s="94">
        <f>'Наполни свое лето | FIT15'!E17*0.85</f>
        <v>14305.5</v>
      </c>
      <c r="F17" s="94">
        <f>'Наполни свое лето | FIT15'!F17*0.85</f>
        <v>17059.5</v>
      </c>
      <c r="G17" s="94">
        <f>'Наполни свое лето | FIT15'!G17*0.85</f>
        <v>17824.5</v>
      </c>
      <c r="H17" s="94">
        <f>'Наполни свое лето | FIT15'!H17*0.85</f>
        <v>13234.5</v>
      </c>
    </row>
    <row r="18" spans="1:8" s="50" customFormat="1" x14ac:dyDescent="0.2">
      <c r="A18" s="42" t="s">
        <v>86</v>
      </c>
      <c r="B18" s="94"/>
      <c r="C18" s="94"/>
      <c r="D18" s="94"/>
      <c r="E18" s="94"/>
      <c r="F18" s="94"/>
      <c r="G18" s="94"/>
      <c r="H18" s="94"/>
    </row>
    <row r="19" spans="1:8" s="50" customFormat="1" x14ac:dyDescent="0.2">
      <c r="A19" s="88">
        <f>A7</f>
        <v>1</v>
      </c>
      <c r="B19" s="94">
        <f>'Наполни свое лето | FIT15'!B19*0.85</f>
        <v>30370.5</v>
      </c>
      <c r="C19" s="94">
        <f>'Наполни свое лето | FIT15'!C19*0.85</f>
        <v>27463.5</v>
      </c>
      <c r="D19" s="94">
        <f>'Наполни свое лето | FIT15'!D19*0.85</f>
        <v>31288.5</v>
      </c>
      <c r="E19" s="94">
        <f>'Наполни свое лето | FIT15'!E19*0.85</f>
        <v>28534.5</v>
      </c>
      <c r="F19" s="94">
        <f>'Наполни свое лето | FIT15'!F19*0.85</f>
        <v>31288.5</v>
      </c>
      <c r="G19" s="94">
        <f>'Наполни свое лето | FIT15'!G19*0.85</f>
        <v>32053.5</v>
      </c>
      <c r="H19" s="94">
        <f>'Наполни свое лето | FIT15'!H19*0.85</f>
        <v>27463.5</v>
      </c>
    </row>
    <row r="20" spans="1:8" s="50" customFormat="1" x14ac:dyDescent="0.2">
      <c r="A20" s="88">
        <f>A8</f>
        <v>2</v>
      </c>
      <c r="B20" s="94">
        <f>'Наполни свое лето | FIT15'!B20*0.85</f>
        <v>31671</v>
      </c>
      <c r="C20" s="94">
        <f>'Наполни свое лето | FIT15'!C20*0.85</f>
        <v>28764</v>
      </c>
      <c r="D20" s="94">
        <f>'Наполни свое лето | FIT15'!D20*0.85</f>
        <v>32589</v>
      </c>
      <c r="E20" s="94">
        <f>'Наполни свое лето | FIT15'!E20*0.85</f>
        <v>29835</v>
      </c>
      <c r="F20" s="94">
        <f>'Наполни свое лето | FIT15'!F20*0.85</f>
        <v>32589</v>
      </c>
      <c r="G20" s="94">
        <f>'Наполни свое лето | FIT15'!G20*0.85</f>
        <v>33354</v>
      </c>
      <c r="H20" s="94">
        <f>'Наполни свое лето | FIT15'!H20*0.85</f>
        <v>28764</v>
      </c>
    </row>
    <row r="21" spans="1:8" s="50" customFormat="1" x14ac:dyDescent="0.2">
      <c r="A21" s="42" t="s">
        <v>87</v>
      </c>
      <c r="B21" s="94"/>
      <c r="C21" s="94"/>
      <c r="D21" s="94"/>
      <c r="E21" s="94"/>
      <c r="F21" s="94"/>
      <c r="G21" s="94"/>
      <c r="H21" s="94"/>
    </row>
    <row r="22" spans="1:8" s="50" customFormat="1" x14ac:dyDescent="0.2">
      <c r="A22" s="88" t="s">
        <v>88</v>
      </c>
      <c r="B22" s="94">
        <f>'Наполни свое лето | FIT15'!B22*0.85</f>
        <v>46971</v>
      </c>
      <c r="C22" s="94">
        <f>'Наполни свое лето | FIT15'!C22*0.85</f>
        <v>44064</v>
      </c>
      <c r="D22" s="94">
        <f>'Наполни свое лето | FIT15'!D22*0.85</f>
        <v>47889</v>
      </c>
      <c r="E22" s="94">
        <f>'Наполни свое лето | FIT15'!E22*0.85</f>
        <v>45135</v>
      </c>
      <c r="F22" s="94">
        <f>'Наполни свое лето | FIT15'!F22*0.85</f>
        <v>47889</v>
      </c>
      <c r="G22" s="94">
        <f>'Наполни свое лето | FIT15'!G22*0.85</f>
        <v>48654</v>
      </c>
      <c r="H22" s="94">
        <f>'Наполни свое лето | FIT15'!H22*0.85</f>
        <v>44064</v>
      </c>
    </row>
    <row r="23" spans="1:8" s="50" customFormat="1" ht="135" x14ac:dyDescent="0.2">
      <c r="A23" s="156" t="s">
        <v>267</v>
      </c>
    </row>
    <row r="24" spans="1:8" s="50" customFormat="1" x14ac:dyDescent="0.2">
      <c r="A24" s="144" t="s">
        <v>71</v>
      </c>
    </row>
    <row r="25" spans="1:8" s="50" customFormat="1" x14ac:dyDescent="0.2">
      <c r="A25" s="57" t="s">
        <v>268</v>
      </c>
    </row>
    <row r="26" spans="1:8" x14ac:dyDescent="0.2">
      <c r="A26" s="57" t="s">
        <v>269</v>
      </c>
    </row>
    <row r="27" spans="1:8" ht="10.7" customHeight="1" thickBot="1" x14ac:dyDescent="0.25">
      <c r="A27" s="41"/>
    </row>
    <row r="28" spans="1:8" ht="12.75" thickBot="1" x14ac:dyDescent="0.25">
      <c r="A28" s="104" t="s">
        <v>66</v>
      </c>
    </row>
    <row r="29" spans="1:8" ht="13.35" customHeight="1" x14ac:dyDescent="0.2">
      <c r="A29" s="63" t="s">
        <v>78</v>
      </c>
    </row>
    <row r="30" spans="1:8" ht="13.35" customHeight="1" x14ac:dyDescent="0.2">
      <c r="A30" s="56" t="s">
        <v>240</v>
      </c>
    </row>
    <row r="31" spans="1:8" ht="12.6" customHeight="1" x14ac:dyDescent="0.2">
      <c r="A31" s="43" t="s">
        <v>67</v>
      </c>
    </row>
    <row r="32" spans="1:8"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247</v>
      </c>
    </row>
    <row r="37" spans="1:1" ht="42" x14ac:dyDescent="0.2">
      <c r="A37" s="186" t="s">
        <v>243</v>
      </c>
    </row>
    <row r="38" spans="1:1" ht="21" x14ac:dyDescent="0.2">
      <c r="A38" s="186" t="s">
        <v>244</v>
      </c>
    </row>
    <row r="39" spans="1:1" ht="25.5" customHeight="1" x14ac:dyDescent="0.2">
      <c r="A39" s="186" t="s">
        <v>270</v>
      </c>
    </row>
    <row r="40" spans="1:1" ht="66" customHeight="1" x14ac:dyDescent="0.2">
      <c r="A40" s="186" t="s">
        <v>271</v>
      </c>
    </row>
    <row r="41" spans="1:1" ht="42" x14ac:dyDescent="0.2">
      <c r="A41" s="145" t="s">
        <v>272</v>
      </c>
    </row>
    <row r="42" spans="1:1" ht="31.5" x14ac:dyDescent="0.2">
      <c r="A42" s="186" t="s">
        <v>273</v>
      </c>
    </row>
    <row r="43" spans="1:1" ht="21" x14ac:dyDescent="0.2">
      <c r="A43" s="186" t="s">
        <v>274</v>
      </c>
    </row>
    <row r="44" spans="1:1" ht="31.5" x14ac:dyDescent="0.2">
      <c r="A44" s="113" t="s">
        <v>99</v>
      </c>
    </row>
    <row r="45" spans="1:1" ht="63" x14ac:dyDescent="0.2">
      <c r="A45" s="149" t="s">
        <v>245</v>
      </c>
    </row>
    <row r="46" spans="1:1" ht="21" x14ac:dyDescent="0.2">
      <c r="A46" s="140" t="s">
        <v>95</v>
      </c>
    </row>
    <row r="47" spans="1:1" ht="42.75" x14ac:dyDescent="0.2">
      <c r="A47" s="108" t="s">
        <v>242</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90" zoomScaleNormal="90" workbookViewId="0">
      <pane xSplit="1" topLeftCell="B1" activePane="topRight" state="frozen"/>
      <selection activeCell="B28" sqref="B28"/>
      <selection pane="topRight" activeCell="A53" sqref="A53"/>
    </sheetView>
  </sheetViews>
  <sheetFormatPr defaultColWidth="9" defaultRowHeight="12" x14ac:dyDescent="0.2"/>
  <cols>
    <col min="1" max="1" width="84.5703125" style="48" customWidth="1"/>
    <col min="2" max="2" width="9.7109375" style="48" bestFit="1" customWidth="1"/>
    <col min="3" max="10" width="9.7109375" style="48" customWidth="1"/>
    <col min="11" max="16384" width="9" style="48"/>
  </cols>
  <sheetData>
    <row r="1" spans="1:8" s="51" customFormat="1" ht="12" customHeight="1" x14ac:dyDescent="0.2">
      <c r="A1" s="213" t="s">
        <v>82</v>
      </c>
    </row>
    <row r="2" spans="1:8" s="51" customFormat="1" ht="12" customHeight="1" x14ac:dyDescent="0.2">
      <c r="A2" s="213"/>
    </row>
    <row r="3" spans="1:8" s="51" customFormat="1" ht="11.1" customHeight="1" x14ac:dyDescent="0.2">
      <c r="A3" s="147" t="s">
        <v>238</v>
      </c>
    </row>
    <row r="4" spans="1:8" s="52" customFormat="1" ht="32.1" customHeight="1" x14ac:dyDescent="0.2">
      <c r="A4" s="98" t="s">
        <v>64</v>
      </c>
      <c r="B4" s="212">
        <f>'C завтраками| Bed and breakfast'!B4</f>
        <v>45910</v>
      </c>
      <c r="C4" s="136">
        <f>'C завтраками| Bed and breakfast'!C4</f>
        <v>45914</v>
      </c>
      <c r="D4" s="136">
        <f>'C завтраками| Bed and breakfast'!D4</f>
        <v>45916</v>
      </c>
      <c r="E4" s="212">
        <f>'C завтраками| Bed and breakfast'!E4</f>
        <v>45919</v>
      </c>
      <c r="F4" s="136">
        <f>'C завтраками| Bed and breakfast'!F4</f>
        <v>45922</v>
      </c>
      <c r="G4" s="212">
        <f>'C завтраками| Bed and breakfast'!G4</f>
        <v>45924</v>
      </c>
      <c r="H4" s="136">
        <f>'C завтраками| Bed and breakfast'!H4</f>
        <v>45926</v>
      </c>
    </row>
    <row r="5" spans="1:8" s="53" customFormat="1" ht="21.95" customHeight="1" x14ac:dyDescent="0.2">
      <c r="A5" s="98"/>
      <c r="B5" s="212">
        <f>'C завтраками| Bed and breakfast'!B5</f>
        <v>45913</v>
      </c>
      <c r="C5" s="136">
        <f>'C завтраками| Bed and breakfast'!C5</f>
        <v>45915</v>
      </c>
      <c r="D5" s="136">
        <f>'C завтраками| Bed and breakfast'!D5</f>
        <v>45918</v>
      </c>
      <c r="E5" s="212">
        <f>'C завтраками| Bed and breakfast'!E5</f>
        <v>45921</v>
      </c>
      <c r="F5" s="136">
        <f>'C завтраками| Bed and breakfast'!F5</f>
        <v>45923</v>
      </c>
      <c r="G5" s="212">
        <f>'C завтраками| Bed and breakfast'!G5</f>
        <v>45925</v>
      </c>
      <c r="H5" s="136">
        <f>'C завтраками| Bed and breakfast'!H5</f>
        <v>45930</v>
      </c>
    </row>
    <row r="6" spans="1:8" s="53" customFormat="1" x14ac:dyDescent="0.2">
      <c r="A6" s="42" t="s">
        <v>83</v>
      </c>
      <c r="B6" s="87"/>
      <c r="C6" s="87"/>
      <c r="D6" s="87"/>
      <c r="E6" s="87"/>
      <c r="F6" s="87"/>
      <c r="G6" s="87"/>
      <c r="H6" s="87"/>
    </row>
    <row r="7" spans="1:8" s="53" customFormat="1" x14ac:dyDescent="0.2">
      <c r="A7" s="88">
        <v>1</v>
      </c>
      <c r="B7" s="42">
        <f>'C завтраками| Bed and breakfast'!B7*0.9</f>
        <v>13230</v>
      </c>
      <c r="C7" s="42">
        <f>'C завтраками| Bed and breakfast'!C7*0.9</f>
        <v>9810</v>
      </c>
      <c r="D7" s="42">
        <f>'C завтраками| Bed and breakfast'!D7*0.9</f>
        <v>14310</v>
      </c>
      <c r="E7" s="42">
        <f>'C завтраками| Bed and breakfast'!E7*0.9</f>
        <v>11070</v>
      </c>
      <c r="F7" s="42">
        <f>'C завтраками| Bed and breakfast'!F7*0.9</f>
        <v>14310</v>
      </c>
      <c r="G7" s="42">
        <f>'C завтраками| Bed and breakfast'!G7*0.9</f>
        <v>15210</v>
      </c>
      <c r="H7" s="42">
        <f>'C завтраками| Bed and breakfast'!H7*0.9</f>
        <v>9810</v>
      </c>
    </row>
    <row r="8" spans="1:8" s="53" customFormat="1" x14ac:dyDescent="0.2">
      <c r="A8" s="88">
        <v>2</v>
      </c>
      <c r="B8" s="42">
        <f>'C завтраками| Bed and breakfast'!B8*0.9</f>
        <v>14760</v>
      </c>
      <c r="C8" s="42">
        <f>'C завтраками| Bed and breakfast'!C8*0.9</f>
        <v>11340</v>
      </c>
      <c r="D8" s="42">
        <f>'C завтраками| Bed and breakfast'!D8*0.9</f>
        <v>15840</v>
      </c>
      <c r="E8" s="42">
        <f>'C завтраками| Bed and breakfast'!E8*0.9</f>
        <v>12600</v>
      </c>
      <c r="F8" s="42">
        <f>'C завтраками| Bed and breakfast'!F8*0.9</f>
        <v>15840</v>
      </c>
      <c r="G8" s="42">
        <f>'C завтраками| Bed and breakfast'!G8*0.9</f>
        <v>16740</v>
      </c>
      <c r="H8" s="42">
        <f>'C завтраками| Bed and breakfast'!H8*0.9</f>
        <v>11340</v>
      </c>
    </row>
    <row r="9" spans="1:8" s="53" customFormat="1" x14ac:dyDescent="0.2">
      <c r="A9" s="42" t="s">
        <v>234</v>
      </c>
      <c r="B9" s="42"/>
      <c r="C9" s="42"/>
      <c r="D9" s="42"/>
      <c r="E9" s="42"/>
      <c r="F9" s="42"/>
      <c r="G9" s="42"/>
      <c r="H9" s="42"/>
    </row>
    <row r="10" spans="1:8" s="53" customFormat="1" x14ac:dyDescent="0.2">
      <c r="A10" s="180">
        <v>1</v>
      </c>
      <c r="B10" s="42">
        <f>'C завтраками| Bed and breakfast'!B10*0.9</f>
        <v>15030</v>
      </c>
      <c r="C10" s="42">
        <f>'C завтраками| Bed and breakfast'!C10*0.9</f>
        <v>11610</v>
      </c>
      <c r="D10" s="42">
        <f>'C завтраками| Bed and breakfast'!D10*0.9</f>
        <v>16110</v>
      </c>
      <c r="E10" s="42">
        <f>'C завтраками| Bed and breakfast'!E10*0.9</f>
        <v>12870</v>
      </c>
      <c r="F10" s="42">
        <f>'C завтраками| Bed and breakfast'!F10*0.9</f>
        <v>16110</v>
      </c>
      <c r="G10" s="42">
        <f>'C завтраками| Bed and breakfast'!G10*0.9</f>
        <v>17010</v>
      </c>
      <c r="H10" s="42">
        <f>'C завтраками| Bed and breakfast'!H10*0.9</f>
        <v>11610</v>
      </c>
    </row>
    <row r="11" spans="1:8" s="53" customFormat="1" x14ac:dyDescent="0.2">
      <c r="A11" s="180">
        <v>2</v>
      </c>
      <c r="B11" s="42">
        <f>'C завтраками| Bed and breakfast'!B11*0.9</f>
        <v>16560</v>
      </c>
      <c r="C11" s="42">
        <f>'C завтраками| Bed and breakfast'!C11*0.9</f>
        <v>13140</v>
      </c>
      <c r="D11" s="42">
        <f>'C завтраками| Bed and breakfast'!D11*0.9</f>
        <v>17640</v>
      </c>
      <c r="E11" s="42">
        <f>'C завтраками| Bed and breakfast'!E11*0.9</f>
        <v>14400</v>
      </c>
      <c r="F11" s="42">
        <f>'C завтраками| Bed and breakfast'!F11*0.9</f>
        <v>17640</v>
      </c>
      <c r="G11" s="42">
        <f>'C завтраками| Bed and breakfast'!G11*0.9</f>
        <v>18540</v>
      </c>
      <c r="H11" s="42">
        <f>'C завтраками| Bed and breakfast'!H11*0.9</f>
        <v>13140</v>
      </c>
    </row>
    <row r="12" spans="1:8" s="53" customFormat="1" x14ac:dyDescent="0.2">
      <c r="A12" s="42" t="s">
        <v>84</v>
      </c>
      <c r="B12" s="42"/>
      <c r="C12" s="42"/>
      <c r="D12" s="42"/>
      <c r="E12" s="42"/>
      <c r="F12" s="42"/>
      <c r="G12" s="42"/>
      <c r="H12" s="42"/>
    </row>
    <row r="13" spans="1:8" s="53" customFormat="1" x14ac:dyDescent="0.2">
      <c r="A13" s="88">
        <f>A7</f>
        <v>1</v>
      </c>
      <c r="B13" s="42">
        <f>'C завтраками| Bed and breakfast'!B13*0.9</f>
        <v>15930</v>
      </c>
      <c r="C13" s="42">
        <f>'C завтраками| Bed and breakfast'!C13*0.9</f>
        <v>12510</v>
      </c>
      <c r="D13" s="42">
        <f>'C завтраками| Bed and breakfast'!D13*0.9</f>
        <v>17010</v>
      </c>
      <c r="E13" s="42">
        <f>'C завтраками| Bed and breakfast'!E13*0.9</f>
        <v>13770</v>
      </c>
      <c r="F13" s="42">
        <f>'C завтраками| Bed and breakfast'!F13*0.9</f>
        <v>17010</v>
      </c>
      <c r="G13" s="42">
        <f>'C завтраками| Bed and breakfast'!G13*0.9</f>
        <v>17910</v>
      </c>
      <c r="H13" s="42">
        <f>'C завтраками| Bed and breakfast'!H13*0.9</f>
        <v>12510</v>
      </c>
    </row>
    <row r="14" spans="1:8" s="53" customFormat="1" x14ac:dyDescent="0.2">
      <c r="A14" s="88">
        <f>A8</f>
        <v>2</v>
      </c>
      <c r="B14" s="42">
        <f>'C завтраками| Bed and breakfast'!B14*0.9</f>
        <v>17460</v>
      </c>
      <c r="C14" s="42">
        <f>'C завтраками| Bed and breakfast'!C14*0.9</f>
        <v>14040</v>
      </c>
      <c r="D14" s="42">
        <f>'C завтраками| Bed and breakfast'!D14*0.9</f>
        <v>18540</v>
      </c>
      <c r="E14" s="42">
        <f>'C завтраками| Bed and breakfast'!E14*0.9</f>
        <v>15300</v>
      </c>
      <c r="F14" s="42">
        <f>'C завтраками| Bed and breakfast'!F14*0.9</f>
        <v>18540</v>
      </c>
      <c r="G14" s="42">
        <f>'C завтраками| Bed and breakfast'!G14*0.9</f>
        <v>19440</v>
      </c>
      <c r="H14" s="42">
        <f>'C завтраками| Bed and breakfast'!H14*0.9</f>
        <v>14040</v>
      </c>
    </row>
    <row r="15" spans="1:8" s="53" customFormat="1" x14ac:dyDescent="0.2">
      <c r="A15" s="42" t="s">
        <v>85</v>
      </c>
      <c r="B15" s="42"/>
      <c r="C15" s="42"/>
      <c r="D15" s="42"/>
      <c r="E15" s="42"/>
      <c r="F15" s="42"/>
      <c r="G15" s="42"/>
      <c r="H15" s="42"/>
    </row>
    <row r="16" spans="1:8" s="53" customFormat="1" x14ac:dyDescent="0.2">
      <c r="A16" s="88">
        <f>A7</f>
        <v>1</v>
      </c>
      <c r="B16" s="42">
        <f>'C завтраками| Bed and breakfast'!B16*0.9</f>
        <v>17460</v>
      </c>
      <c r="C16" s="42">
        <f>'C завтраками| Bed and breakfast'!C16*0.9</f>
        <v>14040</v>
      </c>
      <c r="D16" s="42">
        <f>'C завтраками| Bed and breakfast'!D16*0.9</f>
        <v>18540</v>
      </c>
      <c r="E16" s="42">
        <f>'C завтраками| Bed and breakfast'!E16*0.9</f>
        <v>15300</v>
      </c>
      <c r="F16" s="42">
        <f>'C завтраками| Bed and breakfast'!F16*0.9</f>
        <v>18540</v>
      </c>
      <c r="G16" s="42">
        <f>'C завтраками| Bed and breakfast'!G16*0.9</f>
        <v>19440</v>
      </c>
      <c r="H16" s="42">
        <f>'C завтраками| Bed and breakfast'!H16*0.9</f>
        <v>14040</v>
      </c>
    </row>
    <row r="17" spans="1:8" s="53" customFormat="1" x14ac:dyDescent="0.2">
      <c r="A17" s="88">
        <f>A8</f>
        <v>2</v>
      </c>
      <c r="B17" s="42">
        <f>'C завтраками| Bed and breakfast'!B17*0.9</f>
        <v>18990</v>
      </c>
      <c r="C17" s="42">
        <f>'C завтраками| Bed and breakfast'!C17*0.9</f>
        <v>15570</v>
      </c>
      <c r="D17" s="42">
        <f>'C завтраками| Bed and breakfast'!D17*0.9</f>
        <v>20070</v>
      </c>
      <c r="E17" s="42">
        <f>'C завтраками| Bed and breakfast'!E17*0.9</f>
        <v>16830</v>
      </c>
      <c r="F17" s="42">
        <f>'C завтраками| Bed and breakfast'!F17*0.9</f>
        <v>20070</v>
      </c>
      <c r="G17" s="42">
        <f>'C завтраками| Bed and breakfast'!G17*0.9</f>
        <v>20970</v>
      </c>
      <c r="H17" s="42">
        <f>'C завтраками| Bed and breakfast'!H17*0.9</f>
        <v>15570</v>
      </c>
    </row>
    <row r="18" spans="1:8" s="53" customFormat="1" x14ac:dyDescent="0.2">
      <c r="A18" s="42" t="s">
        <v>86</v>
      </c>
      <c r="B18" s="42"/>
      <c r="C18" s="42"/>
      <c r="D18" s="42"/>
      <c r="E18" s="42"/>
      <c r="F18" s="42"/>
      <c r="G18" s="42"/>
      <c r="H18" s="42"/>
    </row>
    <row r="19" spans="1:8" s="53" customFormat="1" x14ac:dyDescent="0.2">
      <c r="A19" s="88">
        <f>A7</f>
        <v>1</v>
      </c>
      <c r="B19" s="42">
        <f>'C завтраками| Bed and breakfast'!B19*0.9</f>
        <v>35730</v>
      </c>
      <c r="C19" s="42">
        <f>'C завтраками| Bed and breakfast'!C19*0.9</f>
        <v>32310</v>
      </c>
      <c r="D19" s="42">
        <f>'C завтраками| Bed and breakfast'!D19*0.9</f>
        <v>36810</v>
      </c>
      <c r="E19" s="42">
        <f>'C завтраками| Bed and breakfast'!E19*0.9</f>
        <v>33570</v>
      </c>
      <c r="F19" s="42">
        <f>'C завтраками| Bed and breakfast'!F19*0.9</f>
        <v>36810</v>
      </c>
      <c r="G19" s="42">
        <f>'C завтраками| Bed and breakfast'!G19*0.9</f>
        <v>37710</v>
      </c>
      <c r="H19" s="42">
        <f>'C завтраками| Bed and breakfast'!H19*0.9</f>
        <v>32310</v>
      </c>
    </row>
    <row r="20" spans="1:8" s="53" customFormat="1" x14ac:dyDescent="0.2">
      <c r="A20" s="88">
        <f>A8</f>
        <v>2</v>
      </c>
      <c r="B20" s="42">
        <f>'C завтраками| Bed and breakfast'!B20*0.9</f>
        <v>37260</v>
      </c>
      <c r="C20" s="42">
        <f>'C завтраками| Bed and breakfast'!C20*0.9</f>
        <v>33840</v>
      </c>
      <c r="D20" s="42">
        <f>'C завтраками| Bed and breakfast'!D20*0.9</f>
        <v>38340</v>
      </c>
      <c r="E20" s="42">
        <f>'C завтраками| Bed and breakfast'!E20*0.9</f>
        <v>35100</v>
      </c>
      <c r="F20" s="42">
        <f>'C завтраками| Bed and breakfast'!F20*0.9</f>
        <v>38340</v>
      </c>
      <c r="G20" s="42">
        <f>'C завтраками| Bed and breakfast'!G20*0.9</f>
        <v>39240</v>
      </c>
      <c r="H20" s="42">
        <f>'C завтраками| Bed and breakfast'!H20*0.9</f>
        <v>33840</v>
      </c>
    </row>
    <row r="21" spans="1:8" s="53" customFormat="1" x14ac:dyDescent="0.2">
      <c r="A21" s="42" t="s">
        <v>87</v>
      </c>
      <c r="B21" s="42"/>
      <c r="C21" s="42"/>
      <c r="D21" s="42"/>
      <c r="E21" s="42"/>
      <c r="F21" s="42"/>
      <c r="G21" s="42"/>
      <c r="H21" s="42"/>
    </row>
    <row r="22" spans="1:8" s="53" customFormat="1" x14ac:dyDescent="0.2">
      <c r="A22" s="88" t="s">
        <v>88</v>
      </c>
      <c r="B22" s="42">
        <f>'C завтраками| Bed and breakfast'!B22*0.9</f>
        <v>55260</v>
      </c>
      <c r="C22" s="42">
        <f>'C завтраками| Bed and breakfast'!C22*0.9</f>
        <v>51840</v>
      </c>
      <c r="D22" s="42">
        <f>'C завтраками| Bed and breakfast'!D22*0.9</f>
        <v>56340</v>
      </c>
      <c r="E22" s="42">
        <f>'C завтраками| Bed and breakfast'!E22*0.9</f>
        <v>53100</v>
      </c>
      <c r="F22" s="42">
        <f>'C завтраками| Bed and breakfast'!F22*0.9</f>
        <v>56340</v>
      </c>
      <c r="G22" s="42">
        <f>'C завтраками| Bed and breakfast'!G22*0.9</f>
        <v>57240</v>
      </c>
      <c r="H22" s="42">
        <f>'C завтраками| Bed and breakfast'!H22*0.9</f>
        <v>51840</v>
      </c>
    </row>
    <row r="23" spans="1:8" s="53" customFormat="1" x14ac:dyDescent="0.2">
      <c r="A23" s="89"/>
    </row>
    <row r="24" spans="1:8" s="50" customFormat="1" ht="135" x14ac:dyDescent="0.2">
      <c r="A24" s="156" t="s">
        <v>267</v>
      </c>
    </row>
    <row r="25" spans="1:8" s="50" customFormat="1" x14ac:dyDescent="0.2">
      <c r="A25" s="144" t="s">
        <v>71</v>
      </c>
    </row>
    <row r="26" spans="1:8" s="50" customFormat="1" x14ac:dyDescent="0.2">
      <c r="A26" s="57" t="s">
        <v>268</v>
      </c>
    </row>
    <row r="27" spans="1:8" x14ac:dyDescent="0.2">
      <c r="A27" s="57" t="s">
        <v>269</v>
      </c>
    </row>
    <row r="28" spans="1:8" ht="10.7" customHeight="1" thickBot="1" x14ac:dyDescent="0.25">
      <c r="A28" s="41"/>
    </row>
    <row r="29" spans="1:8" ht="12.75" thickBot="1" x14ac:dyDescent="0.25">
      <c r="A29" s="104" t="s">
        <v>66</v>
      </c>
    </row>
    <row r="30" spans="1:8" ht="13.35" customHeight="1" x14ac:dyDescent="0.2">
      <c r="A30" s="63" t="s">
        <v>78</v>
      </c>
    </row>
    <row r="31" spans="1:8" ht="13.35" customHeight="1" x14ac:dyDescent="0.2">
      <c r="A31" s="56" t="s">
        <v>240</v>
      </c>
    </row>
    <row r="32" spans="1:8" ht="12.6" customHeight="1" x14ac:dyDescent="0.2">
      <c r="A32" s="43" t="s">
        <v>67</v>
      </c>
    </row>
    <row r="33" spans="1:1" ht="13.35" customHeight="1" x14ac:dyDescent="0.2">
      <c r="A33" s="43" t="s">
        <v>89</v>
      </c>
    </row>
    <row r="34" spans="1:1" ht="11.45" customHeight="1" x14ac:dyDescent="0.2">
      <c r="A34" s="43" t="s">
        <v>68</v>
      </c>
    </row>
    <row r="35" spans="1:1" x14ac:dyDescent="0.2">
      <c r="A35" s="43" t="s">
        <v>69</v>
      </c>
    </row>
    <row r="36" spans="1:1" x14ac:dyDescent="0.2">
      <c r="A36" s="159" t="s">
        <v>162</v>
      </c>
    </row>
    <row r="37" spans="1:1" ht="31.5" x14ac:dyDescent="0.2">
      <c r="A37" s="145" t="s">
        <v>247</v>
      </c>
    </row>
    <row r="38" spans="1:1" ht="50.25" customHeight="1" x14ac:dyDescent="0.2">
      <c r="A38" s="186" t="s">
        <v>243</v>
      </c>
    </row>
    <row r="39" spans="1:1" ht="25.5" customHeight="1" x14ac:dyDescent="0.2">
      <c r="A39" s="186" t="s">
        <v>244</v>
      </c>
    </row>
    <row r="40" spans="1:1" ht="30" customHeight="1" x14ac:dyDescent="0.2">
      <c r="A40" s="186" t="s">
        <v>270</v>
      </c>
    </row>
    <row r="41" spans="1:1" ht="74.25" customHeight="1" x14ac:dyDescent="0.2">
      <c r="A41" s="186" t="s">
        <v>271</v>
      </c>
    </row>
    <row r="42" spans="1:1" ht="42" x14ac:dyDescent="0.2">
      <c r="A42" s="145" t="s">
        <v>272</v>
      </c>
    </row>
    <row r="43" spans="1:1" ht="36.75" customHeight="1" x14ac:dyDescent="0.2">
      <c r="A43" s="186" t="s">
        <v>273</v>
      </c>
    </row>
    <row r="44" spans="1:1" ht="27" customHeight="1" x14ac:dyDescent="0.2">
      <c r="A44" s="186" t="s">
        <v>274</v>
      </c>
    </row>
    <row r="45" spans="1:1" ht="31.5" x14ac:dyDescent="0.2">
      <c r="A45" s="113" t="s">
        <v>99</v>
      </c>
    </row>
    <row r="46" spans="1:1" ht="63" x14ac:dyDescent="0.2">
      <c r="A46" s="149" t="s">
        <v>245</v>
      </c>
    </row>
    <row r="47" spans="1:1" ht="21" x14ac:dyDescent="0.2">
      <c r="A47" s="140" t="s">
        <v>95</v>
      </c>
    </row>
    <row r="48" spans="1:1" ht="42.75" x14ac:dyDescent="0.2">
      <c r="A48" s="108" t="s">
        <v>242</v>
      </c>
    </row>
    <row r="49" spans="1:1" ht="21" x14ac:dyDescent="0.2">
      <c r="A49" s="66" t="s">
        <v>97</v>
      </c>
    </row>
    <row r="50" spans="1:1" x14ac:dyDescent="0.2">
      <c r="A50" s="68"/>
    </row>
    <row r="51" spans="1:1" x14ac:dyDescent="0.2">
      <c r="A51" s="69" t="s">
        <v>70</v>
      </c>
    </row>
    <row r="52" spans="1:1" ht="24" x14ac:dyDescent="0.2">
      <c r="A52" s="70" t="s">
        <v>291</v>
      </c>
    </row>
    <row r="53" spans="1:1" x14ac:dyDescent="0.2">
      <c r="A53" s="70"/>
    </row>
    <row r="54" spans="1:1" ht="12.75" x14ac:dyDescent="0.2">
      <c r="A54" s="55"/>
    </row>
    <row r="55" spans="1:1" ht="12.75" x14ac:dyDescent="0.2">
      <c r="A55" s="55"/>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13" t="s">
        <v>82</v>
      </c>
    </row>
    <row r="2" spans="1:52" s="51" customFormat="1" ht="12" customHeight="1" x14ac:dyDescent="0.2">
      <c r="A2" s="213"/>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0">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13" t="s">
        <v>82</v>
      </c>
    </row>
    <row r="2" spans="1:52" s="51" customFormat="1" ht="12" customHeight="1" x14ac:dyDescent="0.2">
      <c r="A2" s="213"/>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13" t="s">
        <v>82</v>
      </c>
    </row>
    <row r="2" spans="1:52" s="51" customFormat="1" ht="12" customHeight="1" x14ac:dyDescent="0.2">
      <c r="A2" s="213"/>
    </row>
    <row r="3" spans="1:52" ht="18" customHeight="1" x14ac:dyDescent="0.2">
      <c r="A3" s="111" t="s">
        <v>100</v>
      </c>
      <c r="B3" s="136" t="e">
        <f>'РБ ВВ15 (2024)| FIT18'!B24</f>
        <v>#REF!</v>
      </c>
      <c r="C3" s="136" t="e">
        <f>'РБ ВВ15 (2024)| FIT18'!C24</f>
        <v>#REF!</v>
      </c>
      <c r="D3" s="136" t="e">
        <f>'РБ ВВ15 (2024)| FIT18'!D24</f>
        <v>#REF!</v>
      </c>
      <c r="E3" s="136" t="e">
        <f>'РБ ВВ15 (2024)| FIT18'!E24</f>
        <v>#REF!</v>
      </c>
      <c r="F3" s="136" t="e">
        <f>'РБ ВВ15 (2024)| FIT18'!F24</f>
        <v>#REF!</v>
      </c>
      <c r="G3" s="136" t="e">
        <f>'РБ ВВ15 (2024)| FIT18'!G24</f>
        <v>#REF!</v>
      </c>
      <c r="H3" s="136" t="e">
        <f>'РБ ВВ15 (2024)| FIT18'!H24</f>
        <v>#REF!</v>
      </c>
      <c r="I3" s="136" t="e">
        <f>'РБ ВВ15 (2024)| FIT18'!I24</f>
        <v>#REF!</v>
      </c>
      <c r="J3" s="136" t="e">
        <f>'РБ ВВ15 (2024)| FIT18'!J24</f>
        <v>#REF!</v>
      </c>
      <c r="K3" s="136" t="e">
        <f>'РБ ВВ15 (2024)| FIT18'!K24</f>
        <v>#REF!</v>
      </c>
      <c r="L3" s="136" t="e">
        <f>'РБ ВВ15 (2024)| FIT18'!L24</f>
        <v>#REF!</v>
      </c>
      <c r="M3" s="136" t="e">
        <f>'РБ ВВ15 (2024)| FIT18'!M24</f>
        <v>#REF!</v>
      </c>
      <c r="N3" s="136" t="e">
        <f>'РБ ВВ15 (2024)| FIT18'!N24</f>
        <v>#REF!</v>
      </c>
      <c r="O3" s="136" t="e">
        <f>'РБ ВВ15 (2024)| FIT18'!O24</f>
        <v>#REF!</v>
      </c>
      <c r="P3" s="136" t="e">
        <f>'РБ ВВ15 (2024)| FIT18'!P24</f>
        <v>#REF!</v>
      </c>
      <c r="Q3" s="136" t="e">
        <f>'РБ ВВ15 (2024)| FIT18'!Q24</f>
        <v>#REF!</v>
      </c>
      <c r="R3" s="136" t="e">
        <f>'РБ ВВ15 (2024)| FIT18'!R24</f>
        <v>#REF!</v>
      </c>
      <c r="S3" s="136" t="e">
        <f>'РБ ВВ15 (2024)| FIT18'!S24</f>
        <v>#REF!</v>
      </c>
      <c r="T3" s="136" t="e">
        <f>'РБ ВВ15 (2024)| FIT18'!T24</f>
        <v>#REF!</v>
      </c>
      <c r="U3" s="136" t="e">
        <f>'РБ ВВ15 (2024)| FIT18'!U24</f>
        <v>#REF!</v>
      </c>
      <c r="V3" s="136" t="e">
        <f>'РБ ВВ15 (2024)| FIT18'!V24</f>
        <v>#REF!</v>
      </c>
      <c r="W3" s="136" t="e">
        <f>'РБ ВВ15 (2024)| FIT18'!W24</f>
        <v>#REF!</v>
      </c>
      <c r="X3" s="136" t="e">
        <f>'РБ ВВ15 (2024)| FIT18'!X24</f>
        <v>#REF!</v>
      </c>
      <c r="Y3" s="136" t="e">
        <f>'РБ ВВ15 (2024)| FIT18'!Y24</f>
        <v>#REF!</v>
      </c>
      <c r="Z3" s="136" t="e">
        <f>'РБ ВВ15 (2024)| FIT18'!Z24</f>
        <v>#REF!</v>
      </c>
      <c r="AA3" s="136" t="e">
        <f>'РБ ВВ15 (2024)| FIT18'!AA24</f>
        <v>#REF!</v>
      </c>
      <c r="AB3" s="136" t="e">
        <f>'РБ ВВ15 (2024)| FIT18'!AB24</f>
        <v>#REF!</v>
      </c>
      <c r="AC3" s="136" t="e">
        <f>'РБ ВВ15 (2024)| FIT18'!AC24</f>
        <v>#REF!</v>
      </c>
      <c r="AD3" s="136" t="e">
        <f>'РБ ВВ15 (2024)| FIT18'!AD24</f>
        <v>#REF!</v>
      </c>
      <c r="AE3" s="136" t="e">
        <f>'РБ ВВ15 (2024)| FIT18'!AE24</f>
        <v>#REF!</v>
      </c>
      <c r="AF3" s="136" t="e">
        <f>'РБ ВВ15 (2024)| FIT18'!AF24</f>
        <v>#REF!</v>
      </c>
      <c r="AG3" s="136" t="e">
        <f>'РБ ВВ15 (2024)| FIT18'!AG24</f>
        <v>#REF!</v>
      </c>
      <c r="AH3" s="136" t="e">
        <f>'РБ ВВ15 (2024)| FIT18'!AH24</f>
        <v>#REF!</v>
      </c>
      <c r="AI3" s="136" t="e">
        <f>'РБ ВВ15 (2024)| FIT18'!AI24</f>
        <v>#REF!</v>
      </c>
      <c r="AJ3" s="136" t="e">
        <f>'РБ ВВ15 (2024)| FIT18'!AJ24</f>
        <v>#REF!</v>
      </c>
      <c r="AK3" s="136" t="e">
        <f>'РБ ВВ15 (2024)| FIT18'!AK24</f>
        <v>#REF!</v>
      </c>
      <c r="AL3" s="136" t="e">
        <f>'РБ ВВ15 (2024)| FIT18'!AL24</f>
        <v>#REF!</v>
      </c>
      <c r="AM3" s="136" t="e">
        <f>'РБ ВВ15 (2024)| FIT18'!AM24</f>
        <v>#REF!</v>
      </c>
      <c r="AN3" s="136" t="e">
        <f>'РБ ВВ15 (2024)| FIT18'!AN24</f>
        <v>#REF!</v>
      </c>
      <c r="AO3" s="136" t="e">
        <f>'РБ ВВ15 (2024)| FIT18'!AO24</f>
        <v>#REF!</v>
      </c>
      <c r="AP3" s="136" t="e">
        <f>'РБ ВВ15 (2024)| FIT18'!AP24</f>
        <v>#REF!</v>
      </c>
      <c r="AQ3" s="136" t="e">
        <f>'РБ ВВ15 (2024)| FIT18'!AQ24</f>
        <v>#REF!</v>
      </c>
      <c r="AR3" s="136" t="e">
        <f>'РБ ВВ15 (2024)| FIT18'!AR24</f>
        <v>#REF!</v>
      </c>
      <c r="AS3" s="136" t="e">
        <f>'РБ ВВ15 (2024)| FIT18'!AS24</f>
        <v>#REF!</v>
      </c>
      <c r="AT3" s="136" t="e">
        <f>'РБ ВВ15 (2024)| FIT18'!AT24</f>
        <v>#REF!</v>
      </c>
      <c r="AU3" s="136" t="e">
        <f>'РБ ВВ15 (2024)| FIT18'!AU24</f>
        <v>#REF!</v>
      </c>
      <c r="AV3" s="136" t="e">
        <f>'РБ ВВ15 (2024)| FIT18'!AV24</f>
        <v>#REF!</v>
      </c>
      <c r="AW3" s="136" t="e">
        <f>'РБ ВВ15 (2024)| FIT18'!AW24</f>
        <v>#REF!</v>
      </c>
      <c r="AX3" s="136" t="e">
        <f>'РБ ВВ15 (2024)| FIT18'!AX24</f>
        <v>#REF!</v>
      </c>
      <c r="AY3" s="136" t="e">
        <f>'РБ ВВ15 (2024)| FIT18'!AY24</f>
        <v>#REF!</v>
      </c>
      <c r="AZ3" s="136" t="e">
        <f>'РБ ВВ15 (2024)| FIT18'!AZ24</f>
        <v>#REF!</v>
      </c>
    </row>
    <row r="4" spans="1:52" ht="20.25" customHeight="1" x14ac:dyDescent="0.2">
      <c r="A4" s="90" t="s">
        <v>64</v>
      </c>
      <c r="B4" s="136" t="e">
        <f>'РБ ВВ15 (2024)| FIT18'!B25</f>
        <v>#REF!</v>
      </c>
      <c r="C4" s="136" t="e">
        <f>'РБ ВВ15 (2024)| FIT18'!C25</f>
        <v>#REF!</v>
      </c>
      <c r="D4" s="136" t="e">
        <f>'РБ ВВ15 (2024)| FIT18'!D25</f>
        <v>#REF!</v>
      </c>
      <c r="E4" s="136" t="e">
        <f>'РБ ВВ15 (2024)| FIT18'!E25</f>
        <v>#REF!</v>
      </c>
      <c r="F4" s="136" t="e">
        <f>'РБ ВВ15 (2024)| FIT18'!F25</f>
        <v>#REF!</v>
      </c>
      <c r="G4" s="136" t="e">
        <f>'РБ ВВ15 (2024)| FIT18'!G25</f>
        <v>#REF!</v>
      </c>
      <c r="H4" s="136" t="e">
        <f>'РБ ВВ15 (2024)| FIT18'!H25</f>
        <v>#REF!</v>
      </c>
      <c r="I4" s="136" t="e">
        <f>'РБ ВВ15 (2024)| FIT18'!I25</f>
        <v>#REF!</v>
      </c>
      <c r="J4" s="136" t="e">
        <f>'РБ ВВ15 (2024)| FIT18'!J25</f>
        <v>#REF!</v>
      </c>
      <c r="K4" s="136" t="e">
        <f>'РБ ВВ15 (2024)| FIT18'!K25</f>
        <v>#REF!</v>
      </c>
      <c r="L4" s="136" t="e">
        <f>'РБ ВВ15 (2024)| FIT18'!L25</f>
        <v>#REF!</v>
      </c>
      <c r="M4" s="136" t="e">
        <f>'РБ ВВ15 (2024)| FIT18'!M25</f>
        <v>#REF!</v>
      </c>
      <c r="N4" s="136" t="e">
        <f>'РБ ВВ15 (2024)| FIT18'!N25</f>
        <v>#REF!</v>
      </c>
      <c r="O4" s="136" t="e">
        <f>'РБ ВВ15 (2024)| FIT18'!O25</f>
        <v>#REF!</v>
      </c>
      <c r="P4" s="136" t="e">
        <f>'РБ ВВ15 (2024)| FIT18'!P25</f>
        <v>#REF!</v>
      </c>
      <c r="Q4" s="136" t="e">
        <f>'РБ ВВ15 (2024)| FIT18'!Q25</f>
        <v>#REF!</v>
      </c>
      <c r="R4" s="136" t="e">
        <f>'РБ ВВ15 (2024)| FIT18'!R25</f>
        <v>#REF!</v>
      </c>
      <c r="S4" s="136" t="e">
        <f>'РБ ВВ15 (2024)| FIT18'!S25</f>
        <v>#REF!</v>
      </c>
      <c r="T4" s="136" t="e">
        <f>'РБ ВВ15 (2024)| FIT18'!T25</f>
        <v>#REF!</v>
      </c>
      <c r="U4" s="136" t="e">
        <f>'РБ ВВ15 (2024)| FIT18'!U25</f>
        <v>#REF!</v>
      </c>
      <c r="V4" s="136" t="e">
        <f>'РБ ВВ15 (2024)| FIT18'!V25</f>
        <v>#REF!</v>
      </c>
      <c r="W4" s="136" t="e">
        <f>'РБ ВВ15 (2024)| FIT18'!W25</f>
        <v>#REF!</v>
      </c>
      <c r="X4" s="136" t="e">
        <f>'РБ ВВ15 (2024)| FIT18'!X25</f>
        <v>#REF!</v>
      </c>
      <c r="Y4" s="136" t="e">
        <f>'РБ ВВ15 (2024)| FIT18'!Y25</f>
        <v>#REF!</v>
      </c>
      <c r="Z4" s="136" t="e">
        <f>'РБ ВВ15 (2024)| FIT18'!Z25</f>
        <v>#REF!</v>
      </c>
      <c r="AA4" s="136" t="e">
        <f>'РБ ВВ15 (2024)| FIT18'!AA25</f>
        <v>#REF!</v>
      </c>
      <c r="AB4" s="136" t="e">
        <f>'РБ ВВ15 (2024)| FIT18'!AB25</f>
        <v>#REF!</v>
      </c>
      <c r="AC4" s="136" t="e">
        <f>'РБ ВВ15 (2024)| FIT18'!AC25</f>
        <v>#REF!</v>
      </c>
      <c r="AD4" s="136" t="e">
        <f>'РБ ВВ15 (2024)| FIT18'!AD25</f>
        <v>#REF!</v>
      </c>
      <c r="AE4" s="136" t="e">
        <f>'РБ ВВ15 (2024)| FIT18'!AE25</f>
        <v>#REF!</v>
      </c>
      <c r="AF4" s="136" t="e">
        <f>'РБ ВВ15 (2024)| FIT18'!AF25</f>
        <v>#REF!</v>
      </c>
      <c r="AG4" s="136" t="e">
        <f>'РБ ВВ15 (2024)| FIT18'!AG25</f>
        <v>#REF!</v>
      </c>
      <c r="AH4" s="136" t="e">
        <f>'РБ ВВ15 (2024)| FIT18'!AH25</f>
        <v>#REF!</v>
      </c>
      <c r="AI4" s="136" t="e">
        <f>'РБ ВВ15 (2024)| FIT18'!AI25</f>
        <v>#REF!</v>
      </c>
      <c r="AJ4" s="136" t="e">
        <f>'РБ ВВ15 (2024)| FIT18'!AJ25</f>
        <v>#REF!</v>
      </c>
      <c r="AK4" s="136" t="e">
        <f>'РБ ВВ15 (2024)| FIT18'!AK25</f>
        <v>#REF!</v>
      </c>
      <c r="AL4" s="136" t="e">
        <f>'РБ ВВ15 (2024)| FIT18'!AL25</f>
        <v>#REF!</v>
      </c>
      <c r="AM4" s="136" t="e">
        <f>'РБ ВВ15 (2024)| FIT18'!AM25</f>
        <v>#REF!</v>
      </c>
      <c r="AN4" s="136" t="e">
        <f>'РБ ВВ15 (2024)| FIT18'!AN25</f>
        <v>#REF!</v>
      </c>
      <c r="AO4" s="136" t="e">
        <f>'РБ ВВ15 (2024)| FIT18'!AO25</f>
        <v>#REF!</v>
      </c>
      <c r="AP4" s="136" t="e">
        <f>'РБ ВВ15 (2024)| FIT18'!AP25</f>
        <v>#REF!</v>
      </c>
      <c r="AQ4" s="136" t="e">
        <f>'РБ ВВ15 (2024)| FIT18'!AQ25</f>
        <v>#REF!</v>
      </c>
      <c r="AR4" s="136" t="e">
        <f>'РБ ВВ15 (2024)| FIT18'!AR25</f>
        <v>#REF!</v>
      </c>
      <c r="AS4" s="136" t="e">
        <f>'РБ ВВ15 (2024)| FIT18'!AS25</f>
        <v>#REF!</v>
      </c>
      <c r="AT4" s="136" t="e">
        <f>'РБ ВВ15 (2024)| FIT18'!AT25</f>
        <v>#REF!</v>
      </c>
      <c r="AU4" s="136" t="e">
        <f>'РБ ВВ15 (2024)| FIT18'!AU25</f>
        <v>#REF!</v>
      </c>
      <c r="AV4" s="136" t="e">
        <f>'РБ ВВ15 (2024)| FIT18'!AV25</f>
        <v>#REF!</v>
      </c>
      <c r="AW4" s="136" t="e">
        <f>'РБ ВВ15 (2024)| FIT18'!AW25</f>
        <v>#REF!</v>
      </c>
      <c r="AX4" s="136" t="e">
        <f>'РБ ВВ15 (2024)| FIT18'!AX25</f>
        <v>#REF!</v>
      </c>
      <c r="AY4" s="136" t="e">
        <f>'РБ ВВ15 (2024)| FIT18'!AY25</f>
        <v>#REF!</v>
      </c>
      <c r="AZ4" s="136"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0">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0">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13" t="s">
        <v>82</v>
      </c>
    </row>
    <row r="2" spans="1:52" s="51" customFormat="1" ht="12" customHeight="1" x14ac:dyDescent="0.2">
      <c r="A2" s="213"/>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13" t="s">
        <v>82</v>
      </c>
    </row>
    <row r="2" spans="1:52" s="51" customFormat="1" ht="12" customHeight="1" x14ac:dyDescent="0.2">
      <c r="A2" s="213"/>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13" t="s">
        <v>82</v>
      </c>
    </row>
    <row r="2" spans="1:23" x14ac:dyDescent="0.2">
      <c r="A2" s="213"/>
    </row>
    <row r="3" spans="1:23" x14ac:dyDescent="0.2">
      <c r="A3" s="213"/>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1" t="e">
        <f t="shared" ref="I17" si="2">I5</f>
        <v>#REF!</v>
      </c>
      <c r="J17" s="131" t="e">
        <f t="shared" ref="J17:T17" si="3">J5</f>
        <v>#REF!</v>
      </c>
      <c r="K17" s="133"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3"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2" t="e">
        <f t="shared" ref="I18" si="7">I6</f>
        <v>#REF!</v>
      </c>
      <c r="J18" s="131" t="e">
        <f t="shared" ref="J18:T18" si="8">J6</f>
        <v>#REF!</v>
      </c>
      <c r="K18" s="131"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3"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14" t="s">
        <v>117</v>
      </c>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4" t="s">
        <v>120</v>
      </c>
      <c r="E49" s="79"/>
      <c r="F49" s="79"/>
      <c r="G49" s="79"/>
      <c r="H49" s="79"/>
      <c r="I49" s="79"/>
      <c r="J49" s="79"/>
      <c r="K49" s="79"/>
      <c r="L49" s="79"/>
      <c r="M49" s="79"/>
      <c r="N49" s="79"/>
      <c r="O49" s="79"/>
      <c r="P49" s="79"/>
      <c r="Q49" s="79"/>
      <c r="R49" s="79"/>
      <c r="S49" s="79"/>
      <c r="T49" s="79"/>
      <c r="U49" s="79"/>
    </row>
    <row r="50" spans="1:48" s="72" customFormat="1" ht="42" x14ac:dyDescent="0.2">
      <c r="A50" s="121" t="s">
        <v>124</v>
      </c>
      <c r="E50" s="79"/>
      <c r="F50" s="79"/>
      <c r="G50" s="79"/>
      <c r="H50" s="79"/>
      <c r="I50" s="79"/>
      <c r="J50" s="79"/>
      <c r="K50" s="79"/>
      <c r="L50" s="79"/>
      <c r="M50" s="79"/>
      <c r="N50" s="79"/>
      <c r="O50" s="79"/>
      <c r="P50" s="79"/>
      <c r="Q50" s="79"/>
      <c r="R50" s="79"/>
      <c r="S50" s="79"/>
      <c r="T50" s="79"/>
      <c r="U50" s="79"/>
    </row>
    <row r="51" spans="1:48" s="72" customFormat="1" ht="31.5" x14ac:dyDescent="0.2">
      <c r="A51" s="121" t="s">
        <v>125</v>
      </c>
      <c r="E51" s="83"/>
    </row>
    <row r="52" spans="1:48" s="72" customFormat="1" ht="42" x14ac:dyDescent="0.2">
      <c r="A52" s="134" t="s">
        <v>123</v>
      </c>
      <c r="E52" s="83"/>
    </row>
    <row r="53" spans="1:48" s="72" customFormat="1" ht="21" x14ac:dyDescent="0.2">
      <c r="A53" s="134" t="s">
        <v>121</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13" t="s">
        <v>82</v>
      </c>
    </row>
    <row r="2" spans="1:3" x14ac:dyDescent="0.2">
      <c r="A2" s="213"/>
    </row>
    <row r="3" spans="1:3" x14ac:dyDescent="0.2">
      <c r="A3" s="213"/>
    </row>
    <row r="4" spans="1:3" ht="21.75" customHeight="1" x14ac:dyDescent="0.2">
      <c r="A4" s="122" t="s">
        <v>141</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2" t="s">
        <v>138</v>
      </c>
    </row>
    <row r="30" spans="1:3" ht="13.5" thickBot="1" x14ac:dyDescent="0.25">
      <c r="A30" s="60" t="s">
        <v>71</v>
      </c>
    </row>
    <row r="31" spans="1:3" ht="13.5" thickBot="1" x14ac:dyDescent="0.25">
      <c r="A31" s="107" t="s">
        <v>126</v>
      </c>
    </row>
    <row r="32" spans="1:3" x14ac:dyDescent="0.2">
      <c r="A32" s="61" t="s">
        <v>127</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116</v>
      </c>
    </row>
    <row r="43" spans="1:1" x14ac:dyDescent="0.2">
      <c r="A43" s="59"/>
    </row>
    <row r="44" spans="1:1" ht="25.5" x14ac:dyDescent="0.2">
      <c r="A44" s="141" t="s">
        <v>140</v>
      </c>
    </row>
    <row r="45" spans="1:1" ht="63" x14ac:dyDescent="0.2">
      <c r="A45" s="121" t="s">
        <v>128</v>
      </c>
    </row>
    <row r="46" spans="1:1" ht="31.5" x14ac:dyDescent="0.2">
      <c r="A46" s="121" t="s">
        <v>129</v>
      </c>
    </row>
    <row r="47" spans="1:1" ht="57.6" customHeight="1" x14ac:dyDescent="0.2">
      <c r="A47" s="121" t="s">
        <v>131</v>
      </c>
    </row>
    <row r="48" spans="1:1" ht="31.5" x14ac:dyDescent="0.2">
      <c r="A48" s="121" t="s">
        <v>130</v>
      </c>
    </row>
    <row r="49" spans="1:1" ht="63" x14ac:dyDescent="0.2">
      <c r="A49" s="121" t="s">
        <v>132</v>
      </c>
    </row>
    <row r="50" spans="1:1" ht="40.9" customHeight="1" x14ac:dyDescent="0.2">
      <c r="A50" s="121" t="s">
        <v>134</v>
      </c>
    </row>
    <row r="51" spans="1:1" ht="31.5" x14ac:dyDescent="0.2">
      <c r="A51" s="121" t="s">
        <v>135</v>
      </c>
    </row>
    <row r="52" spans="1:1" ht="39" customHeight="1" x14ac:dyDescent="0.2">
      <c r="A52" s="121" t="s">
        <v>136</v>
      </c>
    </row>
    <row r="53" spans="1:1" ht="42" x14ac:dyDescent="0.2">
      <c r="A53" s="121" t="s">
        <v>137</v>
      </c>
    </row>
    <row r="54" spans="1:1" ht="31.5" x14ac:dyDescent="0.2">
      <c r="A54" s="121" t="s">
        <v>133</v>
      </c>
    </row>
    <row r="55" spans="1:1" x14ac:dyDescent="0.2">
      <c r="A55" s="83"/>
    </row>
    <row r="56" spans="1:1" ht="42" x14ac:dyDescent="0.2">
      <c r="A56" s="113" t="s">
        <v>99</v>
      </c>
    </row>
    <row r="57" spans="1:1" ht="21" x14ac:dyDescent="0.2">
      <c r="A57" s="140"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13" t="s">
        <v>82</v>
      </c>
    </row>
    <row r="2" spans="1:3" x14ac:dyDescent="0.2">
      <c r="A2" s="213"/>
    </row>
    <row r="3" spans="1:3" x14ac:dyDescent="0.2">
      <c r="A3" s="213"/>
    </row>
    <row r="4" spans="1:3" ht="21.75" customHeight="1" x14ac:dyDescent="0.2">
      <c r="A4" s="122" t="s">
        <v>141</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2" t="s">
        <v>138</v>
      </c>
    </row>
    <row r="18" spans="1:1" ht="13.5" thickBot="1" x14ac:dyDescent="0.25">
      <c r="A18" s="60" t="s">
        <v>71</v>
      </c>
    </row>
    <row r="19" spans="1:1" ht="13.5" thickBot="1" x14ac:dyDescent="0.25">
      <c r="A19" s="107" t="s">
        <v>126</v>
      </c>
    </row>
    <row r="20" spans="1:1" x14ac:dyDescent="0.2">
      <c r="A20" s="61" t="s">
        <v>127</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116</v>
      </c>
    </row>
    <row r="31" spans="1:1" x14ac:dyDescent="0.2">
      <c r="A31" s="59"/>
    </row>
    <row r="32" spans="1:1" ht="25.5" x14ac:dyDescent="0.2">
      <c r="A32" s="141" t="s">
        <v>140</v>
      </c>
    </row>
    <row r="33" spans="1:1" ht="63" x14ac:dyDescent="0.2">
      <c r="A33" s="121" t="s">
        <v>128</v>
      </c>
    </row>
    <row r="34" spans="1:1" ht="31.5" x14ac:dyDescent="0.2">
      <c r="A34" s="121" t="s">
        <v>129</v>
      </c>
    </row>
    <row r="35" spans="1:1" ht="57.6" customHeight="1" x14ac:dyDescent="0.2">
      <c r="A35" s="121" t="s">
        <v>131</v>
      </c>
    </row>
    <row r="36" spans="1:1" ht="31.5" x14ac:dyDescent="0.2">
      <c r="A36" s="121" t="s">
        <v>130</v>
      </c>
    </row>
    <row r="37" spans="1:1" ht="63" x14ac:dyDescent="0.2">
      <c r="A37" s="121" t="s">
        <v>132</v>
      </c>
    </row>
    <row r="38" spans="1:1" ht="40.9" customHeight="1" x14ac:dyDescent="0.2">
      <c r="A38" s="121" t="s">
        <v>134</v>
      </c>
    </row>
    <row r="39" spans="1:1" ht="31.5" x14ac:dyDescent="0.2">
      <c r="A39" s="121" t="s">
        <v>135</v>
      </c>
    </row>
    <row r="40" spans="1:1" ht="39" customHeight="1" x14ac:dyDescent="0.2">
      <c r="A40" s="121" t="s">
        <v>136</v>
      </c>
    </row>
    <row r="41" spans="1:1" ht="42" x14ac:dyDescent="0.2">
      <c r="A41" s="121" t="s">
        <v>137</v>
      </c>
    </row>
    <row r="42" spans="1:1" ht="31.5" x14ac:dyDescent="0.2">
      <c r="A42" s="121" t="s">
        <v>133</v>
      </c>
    </row>
    <row r="43" spans="1:1" x14ac:dyDescent="0.2">
      <c r="A43" s="83"/>
    </row>
    <row r="44" spans="1:1" ht="42" x14ac:dyDescent="0.2">
      <c r="A44" s="113" t="s">
        <v>99</v>
      </c>
    </row>
    <row r="45" spans="1:1" ht="21" x14ac:dyDescent="0.2">
      <c r="A45" s="140"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19" t="s">
        <v>22</v>
      </c>
      <c r="B1" s="220"/>
      <c r="C1" s="220"/>
      <c r="D1" s="220"/>
      <c r="E1" s="220"/>
      <c r="J1"/>
      <c r="K1"/>
      <c r="L1"/>
      <c r="M1"/>
      <c r="N1"/>
      <c r="O1"/>
      <c r="P1"/>
      <c r="Q1"/>
      <c r="R1"/>
      <c r="S1"/>
      <c r="T1"/>
      <c r="U1"/>
      <c r="V1"/>
      <c r="W1"/>
      <c r="X1"/>
      <c r="Y1"/>
      <c r="Z1"/>
      <c r="AA1"/>
      <c r="AB1"/>
      <c r="AC1"/>
      <c r="AD1"/>
      <c r="AE1"/>
      <c r="AF1"/>
      <c r="AG1"/>
      <c r="AH1"/>
      <c r="AI1"/>
    </row>
    <row r="2" spans="1:35" s="15" customFormat="1" ht="11.25" customHeight="1" x14ac:dyDescent="0.2">
      <c r="A2" s="223" t="s">
        <v>20</v>
      </c>
      <c r="B2" s="223"/>
      <c r="C2" s="223"/>
      <c r="D2" s="223"/>
      <c r="E2" s="223"/>
      <c r="F2" s="223"/>
      <c r="G2" s="223"/>
      <c r="H2" s="223"/>
      <c r="I2" s="223"/>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24" t="s">
        <v>19</v>
      </c>
      <c r="B18" s="224"/>
      <c r="C18" s="224"/>
      <c r="D18" s="224"/>
      <c r="E18" s="224"/>
      <c r="F18" s="224"/>
      <c r="G18" s="224"/>
      <c r="H18" s="224"/>
      <c r="I18" s="224"/>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25" t="s">
        <v>8</v>
      </c>
      <c r="B34" s="225"/>
      <c r="C34" s="225"/>
      <c r="D34" s="225"/>
      <c r="E34" s="225"/>
      <c r="F34" s="225"/>
      <c r="G34" s="225"/>
      <c r="H34" s="225"/>
      <c r="I34" s="225"/>
      <c r="J34" s="225"/>
    </row>
    <row r="35" spans="1:11" ht="12" x14ac:dyDescent="0.2">
      <c r="A35" s="218" t="s">
        <v>9</v>
      </c>
      <c r="B35" s="218"/>
      <c r="C35" s="218"/>
      <c r="D35" s="218"/>
      <c r="E35" s="218"/>
      <c r="F35" s="218"/>
      <c r="G35" s="218"/>
      <c r="H35" s="218"/>
      <c r="I35" s="218"/>
      <c r="J35" s="218"/>
    </row>
    <row r="36" spans="1:11" ht="12" x14ac:dyDescent="0.2">
      <c r="A36" s="218" t="s">
        <v>10</v>
      </c>
      <c r="B36" s="218"/>
      <c r="C36" s="218"/>
      <c r="D36" s="218"/>
      <c r="E36" s="218"/>
      <c r="F36" s="218"/>
      <c r="G36" s="218"/>
      <c r="H36" s="218"/>
      <c r="I36" s="218"/>
      <c r="J36" s="218"/>
    </row>
    <row r="37" spans="1:11" ht="12" x14ac:dyDescent="0.2">
      <c r="A37" s="218" t="s">
        <v>11</v>
      </c>
      <c r="B37" s="218"/>
      <c r="C37" s="218"/>
      <c r="D37" s="218"/>
      <c r="E37" s="218"/>
      <c r="F37" s="218"/>
      <c r="G37" s="218"/>
      <c r="H37" s="218"/>
      <c r="I37" s="218"/>
      <c r="J37" s="218"/>
    </row>
    <row r="38" spans="1:11" ht="12.75" customHeight="1" x14ac:dyDescent="0.2">
      <c r="A38" s="222" t="s">
        <v>12</v>
      </c>
      <c r="B38" s="222"/>
      <c r="C38" s="222"/>
      <c r="D38" s="222"/>
      <c r="E38" s="222"/>
      <c r="F38" s="222"/>
      <c r="G38" s="222"/>
      <c r="H38" s="222"/>
      <c r="I38" s="222"/>
      <c r="J38" s="222"/>
    </row>
    <row r="39" spans="1:11" ht="12" x14ac:dyDescent="0.2">
      <c r="A39" s="218" t="s">
        <v>13</v>
      </c>
      <c r="B39" s="218"/>
      <c r="C39" s="218"/>
      <c r="D39" s="218"/>
      <c r="E39" s="218"/>
      <c r="F39" s="218"/>
      <c r="G39" s="218"/>
      <c r="H39" s="218"/>
      <c r="I39" s="218"/>
      <c r="J39" s="218"/>
    </row>
    <row r="40" spans="1:11" ht="12" x14ac:dyDescent="0.2">
      <c r="A40" s="221" t="s">
        <v>14</v>
      </c>
      <c r="B40" s="221"/>
      <c r="C40" s="221"/>
      <c r="D40" s="221"/>
      <c r="E40" s="221"/>
      <c r="F40" s="221"/>
      <c r="G40" s="221"/>
      <c r="H40" s="221"/>
      <c r="I40" s="221"/>
      <c r="J40" s="221"/>
    </row>
    <row r="41" spans="1:11" ht="12" x14ac:dyDescent="0.2">
      <c r="A41" s="218" t="s">
        <v>15</v>
      </c>
      <c r="B41" s="218"/>
      <c r="C41" s="218"/>
      <c r="D41" s="218"/>
      <c r="E41" s="218"/>
      <c r="F41" s="218"/>
      <c r="G41" s="218"/>
      <c r="H41" s="218"/>
      <c r="I41" s="218"/>
      <c r="J41" s="218"/>
    </row>
    <row r="42" spans="1:11" ht="12" x14ac:dyDescent="0.2">
      <c r="A42" s="218" t="s">
        <v>16</v>
      </c>
      <c r="B42" s="218"/>
      <c r="C42" s="218"/>
      <c r="D42" s="218"/>
      <c r="E42" s="218"/>
      <c r="F42" s="218"/>
      <c r="G42" s="218"/>
      <c r="H42" s="218"/>
      <c r="I42" s="218"/>
      <c r="J42" s="218"/>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28" t="s">
        <v>22</v>
      </c>
      <c r="B1" s="228"/>
      <c r="C1" s="228"/>
    </row>
    <row r="2" spans="1:10" ht="11.25" customHeight="1" x14ac:dyDescent="0.2">
      <c r="A2" s="229" t="s">
        <v>24</v>
      </c>
      <c r="B2" s="229"/>
      <c r="C2" s="229"/>
      <c r="D2" s="229"/>
      <c r="E2" s="229"/>
      <c r="F2" s="229"/>
      <c r="G2" s="229"/>
      <c r="H2" s="229"/>
      <c r="I2" s="229"/>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24" t="s">
        <v>19</v>
      </c>
      <c r="B14" s="224"/>
      <c r="C14" s="224"/>
      <c r="D14" s="224"/>
      <c r="E14" s="224"/>
      <c r="F14" s="224"/>
      <c r="G14" s="224"/>
      <c r="H14" s="224"/>
      <c r="I14" s="224"/>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27" t="s">
        <v>59</v>
      </c>
      <c r="B41" s="227"/>
      <c r="C41" s="227"/>
      <c r="D41" s="227"/>
      <c r="E41" s="227"/>
      <c r="F41" s="227"/>
      <c r="G41" s="227"/>
      <c r="L41" s="39"/>
    </row>
    <row r="42" spans="1:12" x14ac:dyDescent="0.2">
      <c r="A42" s="227"/>
      <c r="B42" s="227"/>
      <c r="C42" s="227"/>
      <c r="D42" s="227"/>
      <c r="E42" s="227"/>
      <c r="F42" s="227"/>
      <c r="G42" s="227"/>
    </row>
    <row r="43" spans="1:12" x14ac:dyDescent="0.2">
      <c r="A43" s="227"/>
      <c r="B43" s="227"/>
      <c r="C43" s="227"/>
      <c r="D43" s="227"/>
      <c r="E43" s="227"/>
      <c r="F43" s="227"/>
      <c r="G43" s="227"/>
    </row>
    <row r="44" spans="1:12" x14ac:dyDescent="0.2">
      <c r="A44" s="227"/>
      <c r="B44" s="227"/>
      <c r="C44" s="227"/>
      <c r="D44" s="227"/>
      <c r="E44" s="227"/>
      <c r="F44" s="227"/>
      <c r="G44" s="227"/>
    </row>
    <row r="45" spans="1:12" x14ac:dyDescent="0.2">
      <c r="A45" s="227"/>
      <c r="B45" s="227"/>
      <c r="C45" s="227"/>
      <c r="D45" s="227"/>
      <c r="E45" s="227"/>
      <c r="F45" s="227"/>
      <c r="G45" s="227"/>
    </row>
    <row r="46" spans="1:12" x14ac:dyDescent="0.2">
      <c r="A46" s="227"/>
      <c r="B46" s="227"/>
      <c r="C46" s="227"/>
      <c r="D46" s="227"/>
      <c r="E46" s="227"/>
      <c r="F46" s="227"/>
      <c r="G46" s="227"/>
    </row>
    <row r="47" spans="1:12" x14ac:dyDescent="0.2">
      <c r="A47" s="227"/>
      <c r="B47" s="227"/>
      <c r="C47" s="227"/>
      <c r="D47" s="227"/>
      <c r="E47" s="227"/>
      <c r="F47" s="227"/>
      <c r="G47" s="227"/>
    </row>
    <row r="48" spans="1:12" x14ac:dyDescent="0.2">
      <c r="A48" s="227"/>
      <c r="B48" s="227"/>
      <c r="C48" s="227"/>
      <c r="D48" s="227"/>
      <c r="E48" s="227"/>
      <c r="F48" s="227"/>
      <c r="G48" s="227"/>
    </row>
    <row r="49" spans="1:7" x14ac:dyDescent="0.2">
      <c r="A49" s="227"/>
      <c r="B49" s="227"/>
      <c r="C49" s="227"/>
      <c r="D49" s="227"/>
      <c r="E49" s="227"/>
      <c r="F49" s="227"/>
      <c r="G49" s="227"/>
    </row>
    <row r="50" spans="1:7" x14ac:dyDescent="0.2">
      <c r="A50" s="227"/>
      <c r="B50" s="227"/>
      <c r="C50" s="227"/>
      <c r="D50" s="227"/>
      <c r="E50" s="227"/>
      <c r="F50" s="227"/>
      <c r="G50" s="227"/>
    </row>
    <row r="51" spans="1:7" x14ac:dyDescent="0.2">
      <c r="A51" s="227"/>
      <c r="B51" s="227"/>
      <c r="C51" s="227"/>
      <c r="D51" s="227"/>
      <c r="E51" s="227"/>
      <c r="F51" s="227"/>
      <c r="G51" s="227"/>
    </row>
    <row r="52" spans="1:7" x14ac:dyDescent="0.2">
      <c r="A52" s="227"/>
      <c r="B52" s="227"/>
      <c r="C52" s="227"/>
      <c r="D52" s="227"/>
      <c r="E52" s="227"/>
      <c r="F52" s="227"/>
      <c r="G52" s="227"/>
    </row>
    <row r="53" spans="1:7" x14ac:dyDescent="0.2">
      <c r="A53" s="227"/>
      <c r="B53" s="227"/>
      <c r="C53" s="227"/>
      <c r="D53" s="227"/>
      <c r="E53" s="227"/>
      <c r="F53" s="227"/>
      <c r="G53" s="227"/>
    </row>
    <row r="54" spans="1:7" x14ac:dyDescent="0.2">
      <c r="A54" s="227"/>
      <c r="B54" s="227"/>
      <c r="C54" s="227"/>
      <c r="D54" s="227"/>
      <c r="E54" s="227"/>
      <c r="F54" s="227"/>
      <c r="G54" s="227"/>
    </row>
    <row r="55" spans="1:7" x14ac:dyDescent="0.2">
      <c r="A55" s="227"/>
      <c r="B55" s="227"/>
      <c r="C55" s="227"/>
      <c r="D55" s="227"/>
      <c r="E55" s="227"/>
      <c r="F55" s="227"/>
      <c r="G55" s="227"/>
    </row>
    <row r="56" spans="1:7" x14ac:dyDescent="0.2">
      <c r="A56" s="227"/>
      <c r="B56" s="227"/>
      <c r="C56" s="227"/>
      <c r="D56" s="227"/>
      <c r="E56" s="227"/>
      <c r="F56" s="227"/>
      <c r="G56" s="227"/>
    </row>
    <row r="57" spans="1:7" x14ac:dyDescent="0.2">
      <c r="A57" s="227"/>
      <c r="B57" s="227"/>
      <c r="C57" s="227"/>
      <c r="D57" s="227"/>
      <c r="E57" s="227"/>
      <c r="F57" s="227"/>
      <c r="G57" s="227"/>
    </row>
    <row r="58" spans="1:7" x14ac:dyDescent="0.2">
      <c r="A58" s="40"/>
      <c r="B58" s="40"/>
      <c r="C58" s="40"/>
      <c r="D58" s="40"/>
      <c r="E58" s="40"/>
      <c r="F58" s="40"/>
      <c r="G58" s="40"/>
    </row>
    <row r="59" spans="1:7" ht="34.5" customHeight="1" x14ac:dyDescent="0.2">
      <c r="A59" s="226" t="s">
        <v>60</v>
      </c>
      <c r="B59" s="227"/>
      <c r="C59" s="227"/>
      <c r="D59" s="227"/>
      <c r="E59" s="227"/>
      <c r="F59" s="227"/>
      <c r="G59" s="40"/>
    </row>
    <row r="60" spans="1:7" ht="19.5" customHeight="1" x14ac:dyDescent="0.2">
      <c r="A60" s="227" t="s">
        <v>50</v>
      </c>
      <c r="B60" s="227"/>
      <c r="C60" s="227"/>
      <c r="D60" s="227"/>
      <c r="E60" s="227"/>
      <c r="F60" s="227"/>
      <c r="G60" s="40"/>
    </row>
    <row r="61" spans="1:7" ht="18" customHeight="1" x14ac:dyDescent="0.2">
      <c r="A61" s="227" t="s">
        <v>51</v>
      </c>
      <c r="B61" s="227"/>
      <c r="C61" s="227"/>
      <c r="D61" s="227"/>
      <c r="E61" s="227"/>
      <c r="F61" s="227"/>
      <c r="G61" s="40"/>
    </row>
    <row r="62" spans="1:7" ht="17.25" customHeight="1" x14ac:dyDescent="0.2">
      <c r="A62" s="227" t="s">
        <v>52</v>
      </c>
      <c r="B62" s="227"/>
      <c r="C62" s="227"/>
      <c r="D62" s="227"/>
      <c r="E62" s="227"/>
      <c r="F62" s="227"/>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31" t="s">
        <v>24</v>
      </c>
      <c r="B2" s="232"/>
    </row>
    <row r="3" spans="1:2" ht="21.75" customHeight="1" x14ac:dyDescent="0.2">
      <c r="A3" s="24" t="s">
        <v>2</v>
      </c>
      <c r="B3" s="28" t="s">
        <v>27</v>
      </c>
    </row>
    <row r="4" spans="1:2" ht="11.25" customHeight="1" x14ac:dyDescent="0.2">
      <c r="A4" s="230" t="s">
        <v>23</v>
      </c>
      <c r="B4" s="230"/>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29" t="s">
        <v>19</v>
      </c>
      <c r="B8" s="229"/>
    </row>
    <row r="9" spans="1:2" ht="21.75" customHeight="1" x14ac:dyDescent="0.2">
      <c r="A9" s="24" t="s">
        <v>2</v>
      </c>
      <c r="B9" s="29" t="s">
        <v>27</v>
      </c>
    </row>
    <row r="10" spans="1:2" ht="12" customHeight="1" x14ac:dyDescent="0.2">
      <c r="A10" s="230" t="s">
        <v>23</v>
      </c>
      <c r="B10" s="230"/>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82</vt:i4>
      </vt:variant>
    </vt:vector>
  </HeadingPairs>
  <TitlesOfParts>
    <vt:vector size="82" baseType="lpstr">
      <vt:lpstr>C завтраками| Bed and breakfast</vt:lpstr>
      <vt:lpstr>нетто 20 </vt:lpstr>
      <vt:lpstr>Каникулы в горах | COMMISSION</vt:lpstr>
      <vt:lpstr>Каникулы в горах | FIT18</vt:lpstr>
      <vt:lpstr>Каникулы в горах | FIT18+25руб</vt:lpstr>
      <vt:lpstr>Каникулы в горах | FIT15</vt:lpstr>
      <vt:lpstr>Каникулы в горах | FIT20</vt:lpstr>
      <vt:lpstr>AVIA 25</vt:lpstr>
      <vt:lpstr>AVIA 25 +25руб.</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 2025</vt:lpstr>
      <vt:lpstr>3=4 | FIT18</vt:lpstr>
      <vt:lpstr>3=4 | FIT18+25руб.</vt:lpstr>
      <vt:lpstr>3=4 | FIT20+35руб.</vt:lpstr>
      <vt:lpstr>3=4 | COMMISSION</vt:lpstr>
      <vt:lpstr>4=3(2025)| FIT15</vt:lpstr>
      <vt:lpstr>4=3(2025)| FIT18</vt:lpstr>
      <vt:lpstr>4=3(2025)| FIT18+25 руб.</vt:lpstr>
      <vt:lpstr>4=3(2025)| FIT20+35 руб.</vt:lpstr>
      <vt:lpstr>4=3(2025)| COMMISSION</vt:lpstr>
      <vt:lpstr>РБ ВВ 10(2025)| FIT15</vt:lpstr>
      <vt:lpstr>РБ ВВ 10(2025)| FIT18</vt:lpstr>
      <vt:lpstr>РБ ВВ 10(2025)| FIT18+25руб</vt:lpstr>
      <vt:lpstr>РБ ВВ 10(2025)| FIT20</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vt:lpstr>
      <vt:lpstr>Отдыхай катай|COMMISSION</vt:lpstr>
      <vt:lpstr>Наполни свое лето | FIT15</vt:lpstr>
      <vt:lpstr>Наполни свое лето |FIT18</vt:lpstr>
      <vt:lpstr>Наполни свое лето |FIT18+25руб</vt:lpstr>
      <vt:lpstr>Наполни свое лето | FIT20</vt:lpstr>
      <vt:lpstr>Наполни свое лето |COMISSION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2025-09-09T12:33:38Z</dcterms:modified>
</cp:coreProperties>
</file>